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835"/>
  </bookViews>
  <sheets>
    <sheet name="General Information" sheetId="8" r:id="rId1"/>
    <sheet name="Summary Sheet" sheetId="7" r:id="rId2"/>
    <sheet name="Infrastructure Details" sheetId="6" r:id="rId3"/>
    <sheet name="Division Wise Losses" sheetId="5" r:id="rId4"/>
    <sheet name="Form-Input Energy" sheetId="4" r:id="rId5"/>
    <sheet name="Details of Received Sources" sheetId="18" r:id="rId6"/>
    <sheet name="Detail of Consumers&amp;Consumption" sheetId="2" r:id="rId7"/>
    <sheet name="Details on Feeder Levels" sheetId="20" r:id="rId8"/>
    <sheet name="Details of DT wise Losses" sheetId="10" r:id="rId9"/>
    <sheet name="Subsidy Details" sheetId="19" r:id="rId10"/>
  </sheets>
  <definedNames>
    <definedName name="_xlnm._FilterDatabase" localSheetId="6" hidden="1">'Detail of Consumers&amp;Consumption'!$A$4:$G$32</definedName>
    <definedName name="_xlnm._FilterDatabase" localSheetId="7" hidden="1">'Details on Feeder Levels'!$A$3:$S$389</definedName>
    <definedName name="_xlnm._FilterDatabase" localSheetId="3" hidden="1">'Division Wise Losses'!$A$6:$X$673</definedName>
    <definedName name="_xlnm._FilterDatabase" localSheetId="4" hidden="1">'Form-Input Energy'!$A$29:$V$165</definedName>
    <definedName name="_xlnm.Print_Area" localSheetId="6">'Detail of Consumers&amp;Consumption'!$A$1:$G$32</definedName>
    <definedName name="_xlnm.Print_Area" localSheetId="8">'Details of DT wise Losses'!$A$1:$T$7</definedName>
    <definedName name="_xlnm.Print_Area" localSheetId="5">'Details of Received Sources'!$A$1:$Q$28</definedName>
    <definedName name="_xlnm.Print_Area" localSheetId="7">'Details on Feeder Levels'!$A$1:$Q$389</definedName>
    <definedName name="_xlnm.Print_Area" localSheetId="3">'Division Wise Losses'!$A$1:$X$691</definedName>
    <definedName name="_xlnm.Print_Area" localSheetId="4">'Form-Input Energy'!$A$1:$L$25</definedName>
    <definedName name="_xlnm.Print_Area" localSheetId="0">'General Information'!$A$1:$F$33</definedName>
    <definedName name="_xlnm.Print_Area" localSheetId="2">'Infrastructure Details'!$A$1:$F$39</definedName>
    <definedName name="_xlnm.Print_Area" localSheetId="9">'Subsidy Details'!$A$1:$Q$16</definedName>
    <definedName name="_xlnm.Print_Area" localSheetId="1">'Summary Sheet'!$A$1:$D$173</definedName>
    <definedName name="_xlnm.Print_Titles" localSheetId="6">'Detail of Consumers&amp;Consumption'!$1:$4</definedName>
    <definedName name="_xlnm.Print_Titles" localSheetId="7">'Details on Feeder Levels'!$1:$3</definedName>
    <definedName name="_xlnm.Print_Titles" localSheetId="3">'Division Wise Losses'!$1:$6</definedName>
    <definedName name="_xlnm.Print_Titles" localSheetId="4">'Form-Input Energy'!$27:$29</definedName>
  </definedNames>
  <calcPr calcId="162913"/>
</workbook>
</file>

<file path=xl/calcChain.xml><?xml version="1.0" encoding="utf-8"?>
<calcChain xmlns="http://schemas.openxmlformats.org/spreadsheetml/2006/main">
  <c r="S7" i="10" l="1"/>
  <c r="T7" i="10" s="1"/>
  <c r="S6" i="10"/>
  <c r="T6" i="10" s="1"/>
  <c r="S5" i="10"/>
  <c r="T5" i="10" s="1"/>
  <c r="T4" i="10"/>
  <c r="S4" i="10"/>
  <c r="T3" i="10"/>
  <c r="S3" i="10"/>
  <c r="D77" i="6" l="1"/>
  <c r="D94" i="6" s="1"/>
  <c r="E94" i="6" s="1"/>
  <c r="F94" i="6" s="1"/>
  <c r="C94" i="6"/>
  <c r="N389" i="20" l="1"/>
  <c r="N388" i="20"/>
  <c r="N387" i="20"/>
  <c r="N386" i="20"/>
  <c r="N385" i="20"/>
  <c r="N384" i="20"/>
  <c r="N383" i="20"/>
  <c r="N382" i="20"/>
  <c r="N381" i="20"/>
  <c r="N380" i="20"/>
  <c r="N379" i="20"/>
  <c r="N378" i="20"/>
  <c r="N377" i="20"/>
  <c r="N376" i="20"/>
  <c r="N375" i="20"/>
  <c r="N374" i="20"/>
  <c r="N373" i="20"/>
  <c r="N372" i="20"/>
  <c r="N371" i="20"/>
  <c r="N370" i="20"/>
  <c r="N369" i="20"/>
  <c r="N368" i="20"/>
  <c r="N367" i="20"/>
  <c r="N366" i="20"/>
  <c r="N365" i="20"/>
  <c r="N364" i="20"/>
  <c r="N363" i="20"/>
  <c r="N362" i="20"/>
  <c r="N361" i="20"/>
  <c r="N360" i="20"/>
  <c r="N359" i="20"/>
  <c r="N358" i="20"/>
  <c r="N357" i="20"/>
  <c r="N356" i="20"/>
  <c r="N355" i="20"/>
  <c r="N354" i="20"/>
  <c r="N353" i="20"/>
  <c r="N352" i="20"/>
  <c r="N351" i="20"/>
  <c r="N350" i="20"/>
  <c r="N349" i="20"/>
  <c r="N348" i="20"/>
  <c r="N347" i="20"/>
  <c r="N346" i="20"/>
  <c r="N345" i="20"/>
  <c r="N344" i="20"/>
  <c r="N343" i="20"/>
  <c r="N342" i="20"/>
  <c r="N341" i="20"/>
  <c r="N340" i="20"/>
  <c r="N339" i="20"/>
  <c r="N338" i="20"/>
  <c r="N337" i="20"/>
  <c r="N336" i="20"/>
  <c r="N335" i="20"/>
  <c r="N334" i="20"/>
  <c r="N333" i="20"/>
  <c r="N332" i="20"/>
  <c r="N331" i="20"/>
  <c r="N330" i="20"/>
  <c r="N329" i="20"/>
  <c r="N328" i="20"/>
  <c r="N327" i="20"/>
  <c r="N326" i="20"/>
  <c r="N325" i="20"/>
  <c r="N324" i="20"/>
  <c r="N323" i="20"/>
  <c r="N322" i="20"/>
  <c r="N321" i="20"/>
  <c r="N320" i="20"/>
  <c r="N319" i="20"/>
  <c r="N318" i="20"/>
  <c r="N317" i="20"/>
  <c r="N316" i="20"/>
  <c r="N315" i="20"/>
  <c r="N314" i="20"/>
  <c r="N313" i="20"/>
  <c r="N312" i="20"/>
  <c r="N311" i="20"/>
  <c r="N310" i="20"/>
  <c r="N309" i="20"/>
  <c r="N308" i="20"/>
  <c r="N307" i="20"/>
  <c r="N306" i="20"/>
  <c r="N305" i="20"/>
  <c r="N304" i="20"/>
  <c r="N303" i="20"/>
  <c r="N302" i="20"/>
  <c r="N301" i="20"/>
  <c r="N300" i="20"/>
  <c r="N299" i="20"/>
  <c r="N298" i="20"/>
  <c r="N297" i="20"/>
  <c r="N296" i="20"/>
  <c r="N295" i="20"/>
  <c r="N294" i="20"/>
  <c r="N293" i="20"/>
  <c r="N292" i="20"/>
  <c r="N291" i="20"/>
  <c r="N290" i="20"/>
  <c r="N289" i="20"/>
  <c r="N288" i="20"/>
  <c r="N287" i="20"/>
  <c r="N286" i="20"/>
  <c r="N285" i="20"/>
  <c r="N284" i="20"/>
  <c r="N283" i="20"/>
  <c r="N282" i="20"/>
  <c r="N281" i="20"/>
  <c r="N280" i="20"/>
  <c r="N279" i="20"/>
  <c r="N278" i="20"/>
  <c r="N277" i="20"/>
  <c r="N276" i="20"/>
  <c r="N275" i="20"/>
  <c r="N274" i="20"/>
  <c r="N273" i="20"/>
  <c r="N272" i="20"/>
  <c r="N271" i="20"/>
  <c r="N270" i="20"/>
  <c r="N269" i="20"/>
  <c r="N268" i="20"/>
  <c r="N267" i="20"/>
  <c r="N266" i="20"/>
  <c r="N265" i="20"/>
  <c r="N264" i="20"/>
  <c r="N263" i="20"/>
  <c r="N262" i="20"/>
  <c r="N261" i="20"/>
  <c r="N260" i="20"/>
  <c r="N259" i="20"/>
  <c r="N258" i="20"/>
  <c r="N257" i="20"/>
  <c r="N256" i="20"/>
  <c r="N255" i="20"/>
  <c r="N254" i="20"/>
  <c r="N253" i="20"/>
  <c r="N252" i="20"/>
  <c r="N251" i="20"/>
  <c r="N250" i="20"/>
  <c r="N249" i="20"/>
  <c r="N248" i="20"/>
  <c r="N247" i="20"/>
  <c r="N246" i="20"/>
  <c r="N245" i="20"/>
  <c r="N244" i="20"/>
  <c r="N243" i="20"/>
  <c r="N242" i="20"/>
  <c r="N241" i="20"/>
  <c r="N240" i="20"/>
  <c r="N239" i="20"/>
  <c r="N238" i="20"/>
  <c r="N237" i="20"/>
  <c r="N236" i="20"/>
  <c r="N235" i="20"/>
  <c r="N234" i="20"/>
  <c r="N233" i="20"/>
  <c r="N232" i="20"/>
  <c r="N231" i="20"/>
  <c r="N230" i="20"/>
  <c r="N229" i="20"/>
  <c r="N228" i="20"/>
  <c r="N227" i="20"/>
  <c r="N226" i="20"/>
  <c r="N225" i="20"/>
  <c r="N224" i="20"/>
  <c r="N223" i="20"/>
  <c r="N222" i="20"/>
  <c r="N221" i="20"/>
  <c r="N220" i="20"/>
  <c r="N219" i="20"/>
  <c r="N218" i="20"/>
  <c r="N217" i="20"/>
  <c r="N216" i="20"/>
  <c r="N215" i="20"/>
  <c r="N214" i="20"/>
  <c r="N213" i="20"/>
  <c r="N212" i="20"/>
  <c r="N211" i="20"/>
  <c r="N210" i="20"/>
  <c r="N209" i="20"/>
  <c r="N208" i="20"/>
  <c r="N207" i="20"/>
  <c r="N206" i="20"/>
  <c r="N205" i="20"/>
  <c r="N204" i="20"/>
  <c r="N203" i="20"/>
  <c r="N202" i="20"/>
  <c r="N201" i="20"/>
  <c r="N200" i="20"/>
  <c r="N199" i="20"/>
  <c r="N198" i="20"/>
  <c r="N197" i="20"/>
  <c r="N196" i="20"/>
  <c r="N195" i="20"/>
  <c r="N194" i="20"/>
  <c r="N193" i="20"/>
  <c r="N192" i="20"/>
  <c r="N191" i="20"/>
  <c r="N190" i="20"/>
  <c r="N189" i="20"/>
  <c r="N188" i="20"/>
  <c r="N187" i="20"/>
  <c r="N186" i="20"/>
  <c r="N185" i="20"/>
  <c r="N184" i="20"/>
  <c r="N183" i="20"/>
  <c r="N182" i="20"/>
  <c r="N181" i="20"/>
  <c r="N180" i="20"/>
  <c r="N179" i="20"/>
  <c r="N178" i="20"/>
  <c r="N177" i="20"/>
  <c r="N176" i="20"/>
  <c r="N175" i="20"/>
  <c r="N174" i="20"/>
  <c r="N173" i="20"/>
  <c r="N172" i="20"/>
  <c r="N171" i="20"/>
  <c r="N170" i="20"/>
  <c r="N169" i="20"/>
  <c r="N168" i="20"/>
  <c r="N167" i="20"/>
  <c r="N166" i="20"/>
  <c r="N165" i="20"/>
  <c r="N164" i="20"/>
  <c r="N163" i="20"/>
  <c r="N162" i="20"/>
  <c r="N161" i="20"/>
  <c r="N160" i="20"/>
  <c r="N159" i="20"/>
  <c r="N158" i="20"/>
  <c r="N157" i="20"/>
  <c r="N156" i="20"/>
  <c r="N155" i="20"/>
  <c r="N154" i="20"/>
  <c r="N153" i="20"/>
  <c r="N152" i="20"/>
  <c r="N151" i="20"/>
  <c r="N150" i="20"/>
  <c r="N149" i="20"/>
  <c r="N148" i="20"/>
  <c r="N147" i="20"/>
  <c r="N146" i="20"/>
  <c r="N145" i="20"/>
  <c r="N144" i="20"/>
  <c r="N143" i="20"/>
  <c r="N142" i="20"/>
  <c r="N141" i="20"/>
  <c r="N140" i="20"/>
  <c r="N139" i="20"/>
  <c r="N138" i="20"/>
  <c r="N137" i="20"/>
  <c r="N136" i="20"/>
  <c r="N135" i="20"/>
  <c r="N134" i="20"/>
  <c r="N133" i="20"/>
  <c r="N132" i="20"/>
  <c r="N131" i="20"/>
  <c r="N130" i="20"/>
  <c r="N129" i="20"/>
  <c r="N128" i="20"/>
  <c r="N127" i="20"/>
  <c r="N126" i="20"/>
  <c r="N125" i="20"/>
  <c r="N124" i="20"/>
  <c r="N123" i="20"/>
  <c r="N122" i="20"/>
  <c r="N121" i="20"/>
  <c r="N120" i="20"/>
  <c r="N119" i="20"/>
  <c r="N118" i="20"/>
  <c r="N117" i="20"/>
  <c r="N116" i="20"/>
  <c r="N115" i="20"/>
  <c r="N114" i="20"/>
  <c r="N113" i="20"/>
  <c r="N112" i="20"/>
  <c r="N111" i="20"/>
  <c r="N110" i="20"/>
  <c r="N109" i="20"/>
  <c r="N108" i="20"/>
  <c r="N107" i="20"/>
  <c r="N106" i="20"/>
  <c r="N105" i="20"/>
  <c r="N104" i="20"/>
  <c r="N103" i="20"/>
  <c r="N102" i="20"/>
  <c r="N101" i="20"/>
  <c r="N100" i="20"/>
  <c r="N99" i="20"/>
  <c r="N98" i="20"/>
  <c r="N97" i="20"/>
  <c r="N96" i="20"/>
  <c r="N95" i="20"/>
  <c r="N94" i="20"/>
  <c r="N93" i="20"/>
  <c r="N92" i="20"/>
  <c r="N91" i="20"/>
  <c r="N90" i="20"/>
  <c r="N89" i="20"/>
  <c r="N88" i="20"/>
  <c r="N87" i="20"/>
  <c r="N86" i="20"/>
  <c r="N85" i="20"/>
  <c r="N84" i="20"/>
  <c r="N83" i="20"/>
  <c r="N82" i="20"/>
  <c r="N81" i="20"/>
  <c r="N80" i="20"/>
  <c r="N79" i="20"/>
  <c r="N78" i="20"/>
  <c r="N77" i="20"/>
  <c r="N76" i="20"/>
  <c r="N75" i="20"/>
  <c r="N74" i="20"/>
  <c r="N73" i="20"/>
  <c r="N72" i="20"/>
  <c r="N71" i="20"/>
  <c r="N70" i="20"/>
  <c r="N69" i="20"/>
  <c r="N68" i="20"/>
  <c r="N67" i="20"/>
  <c r="N66" i="20"/>
  <c r="N65" i="20"/>
  <c r="N64" i="20"/>
  <c r="N63" i="20"/>
  <c r="N62" i="20"/>
  <c r="N61" i="20"/>
  <c r="N60" i="20"/>
  <c r="N59" i="20"/>
  <c r="N58" i="20"/>
  <c r="N57" i="20"/>
  <c r="N56" i="20"/>
  <c r="N55" i="20"/>
  <c r="N54" i="20"/>
  <c r="N53" i="20"/>
  <c r="N52" i="20"/>
  <c r="N51" i="20"/>
  <c r="N50" i="20"/>
  <c r="N49" i="20"/>
  <c r="N48" i="20"/>
  <c r="N47" i="20"/>
  <c r="N46" i="20"/>
  <c r="N45" i="20"/>
  <c r="N44" i="20"/>
  <c r="N43" i="20"/>
  <c r="N42" i="20"/>
  <c r="N41" i="20"/>
  <c r="N40" i="20"/>
  <c r="N39" i="20"/>
  <c r="N38" i="20"/>
  <c r="N37" i="20"/>
  <c r="N36" i="20"/>
  <c r="N35" i="20"/>
  <c r="N34" i="20"/>
  <c r="N33" i="20"/>
  <c r="N32" i="20"/>
  <c r="N31" i="20"/>
  <c r="N30" i="20"/>
  <c r="N29" i="20"/>
  <c r="N28" i="20"/>
  <c r="N27" i="20"/>
  <c r="N26" i="20"/>
  <c r="N25" i="20"/>
  <c r="N24" i="20"/>
  <c r="N23" i="20"/>
  <c r="N22" i="20"/>
  <c r="N21" i="20"/>
  <c r="N20" i="20"/>
  <c r="N19" i="20"/>
  <c r="N18" i="20"/>
  <c r="N17" i="20"/>
  <c r="N16" i="20"/>
  <c r="N15" i="20"/>
  <c r="N14" i="20"/>
  <c r="N13" i="20"/>
  <c r="N12" i="20"/>
  <c r="N11" i="20"/>
  <c r="N10" i="20"/>
  <c r="N9" i="20"/>
  <c r="N8" i="20"/>
  <c r="N7" i="20"/>
  <c r="N6" i="20"/>
  <c r="N5" i="20"/>
  <c r="N4" i="20"/>
  <c r="D86" i="6" l="1"/>
  <c r="T163" i="4" l="1"/>
  <c r="T164" i="4" l="1"/>
  <c r="S164" i="4"/>
  <c r="U163" i="4"/>
  <c r="T162" i="4"/>
  <c r="U162" i="4" s="1"/>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164" i="4" s="1"/>
  <c r="R165" i="4" l="1"/>
  <c r="F8" i="19"/>
  <c r="F9" i="19"/>
  <c r="F10" i="19"/>
  <c r="F11" i="19"/>
  <c r="F7" i="19"/>
  <c r="Q12" i="19" l="1"/>
  <c r="P12" i="19"/>
  <c r="O12" i="19"/>
  <c r="N12" i="19"/>
  <c r="M12" i="19"/>
  <c r="L12" i="19"/>
  <c r="K12" i="19"/>
  <c r="J12" i="19"/>
  <c r="I12" i="19"/>
  <c r="H12" i="19"/>
  <c r="G12" i="19"/>
  <c r="F12" i="19"/>
  <c r="E12" i="19"/>
  <c r="D12" i="19"/>
  <c r="F32" i="2" l="1"/>
  <c r="E32" i="2"/>
  <c r="H8" i="4" l="1"/>
  <c r="C95" i="6" l="1"/>
  <c r="C93" i="6"/>
  <c r="C92" i="6"/>
  <c r="C7" i="6" l="1"/>
  <c r="D95" i="6" l="1"/>
  <c r="C2" i="7" l="1"/>
  <c r="V102" i="5"/>
  <c r="U102" i="5"/>
  <c r="P102" i="5"/>
  <c r="O102" i="5"/>
  <c r="N102" i="5"/>
  <c r="K102" i="5"/>
  <c r="J102" i="5"/>
  <c r="G102" i="5"/>
  <c r="F102" i="5"/>
  <c r="W101" i="5"/>
  <c r="Q101" i="5"/>
  <c r="L101" i="5"/>
  <c r="H101" i="5"/>
  <c r="W100" i="5"/>
  <c r="Q100" i="5"/>
  <c r="L100" i="5"/>
  <c r="H100" i="5"/>
  <c r="W99" i="5"/>
  <c r="Q99" i="5"/>
  <c r="L99" i="5"/>
  <c r="H99" i="5"/>
  <c r="W98" i="5"/>
  <c r="Q98" i="5"/>
  <c r="L98" i="5"/>
  <c r="H98" i="5"/>
  <c r="W97" i="5"/>
  <c r="Q97" i="5"/>
  <c r="L97" i="5"/>
  <c r="H97" i="5"/>
  <c r="V96" i="5"/>
  <c r="U96" i="5"/>
  <c r="P96" i="5"/>
  <c r="O96" i="5"/>
  <c r="N96" i="5"/>
  <c r="K96" i="5"/>
  <c r="J96" i="5"/>
  <c r="G96" i="5"/>
  <c r="F96" i="5"/>
  <c r="W95" i="5"/>
  <c r="Q95" i="5"/>
  <c r="L95" i="5"/>
  <c r="H95" i="5"/>
  <c r="W94" i="5"/>
  <c r="Q94" i="5"/>
  <c r="L94" i="5"/>
  <c r="H94" i="5"/>
  <c r="W93" i="5"/>
  <c r="Q93" i="5"/>
  <c r="L93" i="5"/>
  <c r="H93" i="5"/>
  <c r="W92" i="5"/>
  <c r="Q92" i="5"/>
  <c r="L92" i="5"/>
  <c r="H92" i="5"/>
  <c r="W91" i="5"/>
  <c r="Q91" i="5"/>
  <c r="L91" i="5"/>
  <c r="H91" i="5"/>
  <c r="V90" i="5"/>
  <c r="U90" i="5"/>
  <c r="P90" i="5"/>
  <c r="O90" i="5"/>
  <c r="N90" i="5"/>
  <c r="K90" i="5"/>
  <c r="J90" i="5"/>
  <c r="G90" i="5"/>
  <c r="F90" i="5"/>
  <c r="W89" i="5"/>
  <c r="Q89" i="5"/>
  <c r="L89" i="5"/>
  <c r="H89" i="5"/>
  <c r="W88" i="5"/>
  <c r="Q88" i="5"/>
  <c r="L88" i="5"/>
  <c r="H88" i="5"/>
  <c r="W87" i="5"/>
  <c r="Q87" i="5"/>
  <c r="L87" i="5"/>
  <c r="H87" i="5"/>
  <c r="W86" i="5"/>
  <c r="Q86" i="5"/>
  <c r="L86" i="5"/>
  <c r="H86" i="5"/>
  <c r="W85" i="5"/>
  <c r="Q85" i="5"/>
  <c r="L85" i="5"/>
  <c r="H85" i="5"/>
  <c r="V84" i="5"/>
  <c r="U84" i="5"/>
  <c r="P84" i="5"/>
  <c r="O84" i="5"/>
  <c r="N84" i="5"/>
  <c r="K84" i="5"/>
  <c r="J84" i="5"/>
  <c r="G84" i="5"/>
  <c r="F84" i="5"/>
  <c r="W83" i="5"/>
  <c r="Q83" i="5"/>
  <c r="L83" i="5"/>
  <c r="H83" i="5"/>
  <c r="W82" i="5"/>
  <c r="Q82" i="5"/>
  <c r="L82" i="5"/>
  <c r="H82" i="5"/>
  <c r="W81" i="5"/>
  <c r="Q81" i="5"/>
  <c r="L81" i="5"/>
  <c r="H81" i="5"/>
  <c r="W80" i="5"/>
  <c r="Q80" i="5"/>
  <c r="L80" i="5"/>
  <c r="H80" i="5"/>
  <c r="W79" i="5"/>
  <c r="Q79" i="5"/>
  <c r="L79" i="5"/>
  <c r="H79" i="5"/>
  <c r="V78" i="5"/>
  <c r="U78" i="5"/>
  <c r="P78" i="5"/>
  <c r="O78" i="5"/>
  <c r="N78" i="5"/>
  <c r="K78" i="5"/>
  <c r="J78" i="5"/>
  <c r="G78" i="5"/>
  <c r="F78" i="5"/>
  <c r="W77" i="5"/>
  <c r="Q77" i="5"/>
  <c r="L77" i="5"/>
  <c r="H77" i="5"/>
  <c r="W76" i="5"/>
  <c r="Q76" i="5"/>
  <c r="L76" i="5"/>
  <c r="H76" i="5"/>
  <c r="W75" i="5"/>
  <c r="Q75" i="5"/>
  <c r="L75" i="5"/>
  <c r="H75" i="5"/>
  <c r="W74" i="5"/>
  <c r="Q74" i="5"/>
  <c r="L74" i="5"/>
  <c r="H74" i="5"/>
  <c r="W73" i="5"/>
  <c r="Q73" i="5"/>
  <c r="L73" i="5"/>
  <c r="H73" i="5"/>
  <c r="V72" i="5"/>
  <c r="U72" i="5"/>
  <c r="P72" i="5"/>
  <c r="O72" i="5"/>
  <c r="N72" i="5"/>
  <c r="K72" i="5"/>
  <c r="J72" i="5"/>
  <c r="G72" i="5"/>
  <c r="F72" i="5"/>
  <c r="W71" i="5"/>
  <c r="Q71" i="5"/>
  <c r="L71" i="5"/>
  <c r="H71" i="5"/>
  <c r="W70" i="5"/>
  <c r="Q70" i="5"/>
  <c r="L70" i="5"/>
  <c r="H70" i="5"/>
  <c r="W69" i="5"/>
  <c r="Q69" i="5"/>
  <c r="L69" i="5"/>
  <c r="H69" i="5"/>
  <c r="W68" i="5"/>
  <c r="Q68" i="5"/>
  <c r="L68" i="5"/>
  <c r="H68" i="5"/>
  <c r="W67" i="5"/>
  <c r="Q67" i="5"/>
  <c r="L67" i="5"/>
  <c r="H67" i="5"/>
  <c r="V66" i="5"/>
  <c r="U66" i="5"/>
  <c r="P66" i="5"/>
  <c r="O66" i="5"/>
  <c r="N66" i="5"/>
  <c r="K66" i="5"/>
  <c r="J66" i="5"/>
  <c r="G66" i="5"/>
  <c r="F66" i="5"/>
  <c r="W65" i="5"/>
  <c r="Q65" i="5"/>
  <c r="L65" i="5"/>
  <c r="H65" i="5"/>
  <c r="W64" i="5"/>
  <c r="Q64" i="5"/>
  <c r="L64" i="5"/>
  <c r="H64" i="5"/>
  <c r="W63" i="5"/>
  <c r="Q63" i="5"/>
  <c r="L63" i="5"/>
  <c r="H63" i="5"/>
  <c r="W62" i="5"/>
  <c r="Q62" i="5"/>
  <c r="L62" i="5"/>
  <c r="H62" i="5"/>
  <c r="W61" i="5"/>
  <c r="Q61" i="5"/>
  <c r="L61" i="5"/>
  <c r="H61" i="5"/>
  <c r="V60" i="5"/>
  <c r="U60" i="5"/>
  <c r="P60" i="5"/>
  <c r="O60" i="5"/>
  <c r="N60" i="5"/>
  <c r="K60" i="5"/>
  <c r="J60" i="5"/>
  <c r="G60" i="5"/>
  <c r="F60" i="5"/>
  <c r="W59" i="5"/>
  <c r="Q59" i="5"/>
  <c r="L59" i="5"/>
  <c r="H59" i="5"/>
  <c r="W58" i="5"/>
  <c r="Q58" i="5"/>
  <c r="L58" i="5"/>
  <c r="H58" i="5"/>
  <c r="W57" i="5"/>
  <c r="Q57" i="5"/>
  <c r="L57" i="5"/>
  <c r="H57" i="5"/>
  <c r="W56" i="5"/>
  <c r="Q56" i="5"/>
  <c r="L56" i="5"/>
  <c r="H56" i="5"/>
  <c r="W55" i="5"/>
  <c r="Q55" i="5"/>
  <c r="L55" i="5"/>
  <c r="H55" i="5"/>
  <c r="V54" i="5"/>
  <c r="U54" i="5"/>
  <c r="P54" i="5"/>
  <c r="O54" i="5"/>
  <c r="N54" i="5"/>
  <c r="K54" i="5"/>
  <c r="J54" i="5"/>
  <c r="G54" i="5"/>
  <c r="F54" i="5"/>
  <c r="W53" i="5"/>
  <c r="Q53" i="5"/>
  <c r="L53" i="5"/>
  <c r="H53" i="5"/>
  <c r="W52" i="5"/>
  <c r="Q52" i="5"/>
  <c r="L52" i="5"/>
  <c r="H52" i="5"/>
  <c r="W51" i="5"/>
  <c r="Q51" i="5"/>
  <c r="L51" i="5"/>
  <c r="H51" i="5"/>
  <c r="W50" i="5"/>
  <c r="Q50" i="5"/>
  <c r="L50" i="5"/>
  <c r="H50" i="5"/>
  <c r="W49" i="5"/>
  <c r="Q49" i="5"/>
  <c r="L49" i="5"/>
  <c r="H49" i="5"/>
  <c r="V48" i="5"/>
  <c r="U48" i="5"/>
  <c r="P48" i="5"/>
  <c r="O48" i="5"/>
  <c r="N48" i="5"/>
  <c r="K48" i="5"/>
  <c r="J48" i="5"/>
  <c r="G48" i="5"/>
  <c r="F48" i="5"/>
  <c r="W47" i="5"/>
  <c r="Q47" i="5"/>
  <c r="L47" i="5"/>
  <c r="H47" i="5"/>
  <c r="W46" i="5"/>
  <c r="Q46" i="5"/>
  <c r="L46" i="5"/>
  <c r="H46" i="5"/>
  <c r="W45" i="5"/>
  <c r="Q45" i="5"/>
  <c r="L45" i="5"/>
  <c r="H45" i="5"/>
  <c r="W44" i="5"/>
  <c r="Q44" i="5"/>
  <c r="L44" i="5"/>
  <c r="H44" i="5"/>
  <c r="W43" i="5"/>
  <c r="Q43" i="5"/>
  <c r="L43" i="5"/>
  <c r="H43" i="5"/>
  <c r="V42" i="5"/>
  <c r="U42" i="5"/>
  <c r="P42" i="5"/>
  <c r="O42" i="5"/>
  <c r="N42" i="5"/>
  <c r="K42" i="5"/>
  <c r="J42" i="5"/>
  <c r="G42" i="5"/>
  <c r="F42" i="5"/>
  <c r="W41" i="5"/>
  <c r="Q41" i="5"/>
  <c r="L41" i="5"/>
  <c r="H41" i="5"/>
  <c r="W40" i="5"/>
  <c r="Q40" i="5"/>
  <c r="L40" i="5"/>
  <c r="H40" i="5"/>
  <c r="W39" i="5"/>
  <c r="Q39" i="5"/>
  <c r="L39" i="5"/>
  <c r="H39" i="5"/>
  <c r="W38" i="5"/>
  <c r="Q38" i="5"/>
  <c r="L38" i="5"/>
  <c r="H38" i="5"/>
  <c r="W37" i="5"/>
  <c r="Q37" i="5"/>
  <c r="L37" i="5"/>
  <c r="H37" i="5"/>
  <c r="V36" i="5"/>
  <c r="U36" i="5"/>
  <c r="P36" i="5"/>
  <c r="O36" i="5"/>
  <c r="N36" i="5"/>
  <c r="K36" i="5"/>
  <c r="J36" i="5"/>
  <c r="G36" i="5"/>
  <c r="F36" i="5"/>
  <c r="W35" i="5"/>
  <c r="Q35" i="5"/>
  <c r="L35" i="5"/>
  <c r="H35" i="5"/>
  <c r="W34" i="5"/>
  <c r="Q34" i="5"/>
  <c r="L34" i="5"/>
  <c r="H34" i="5"/>
  <c r="W33" i="5"/>
  <c r="Q33" i="5"/>
  <c r="L33" i="5"/>
  <c r="H33" i="5"/>
  <c r="W32" i="5"/>
  <c r="Q32" i="5"/>
  <c r="L32" i="5"/>
  <c r="H32" i="5"/>
  <c r="W31" i="5"/>
  <c r="Q31" i="5"/>
  <c r="L31" i="5"/>
  <c r="H31" i="5"/>
  <c r="V30" i="5"/>
  <c r="U30" i="5"/>
  <c r="P30" i="5"/>
  <c r="O30" i="5"/>
  <c r="N30" i="5"/>
  <c r="K30" i="5"/>
  <c r="J30" i="5"/>
  <c r="G30" i="5"/>
  <c r="F30" i="5"/>
  <c r="W29" i="5"/>
  <c r="Q29" i="5"/>
  <c r="L29" i="5"/>
  <c r="H29" i="5"/>
  <c r="W28" i="5"/>
  <c r="Q28" i="5"/>
  <c r="L28" i="5"/>
  <c r="H28" i="5"/>
  <c r="W27" i="5"/>
  <c r="Q27" i="5"/>
  <c r="L27" i="5"/>
  <c r="H27" i="5"/>
  <c r="W26" i="5"/>
  <c r="Q26" i="5"/>
  <c r="L26" i="5"/>
  <c r="H26" i="5"/>
  <c r="W25" i="5"/>
  <c r="Q25" i="5"/>
  <c r="L25" i="5"/>
  <c r="H25" i="5"/>
  <c r="V24" i="5"/>
  <c r="U24" i="5"/>
  <c r="P24" i="5"/>
  <c r="O24" i="5"/>
  <c r="N24" i="5"/>
  <c r="K24" i="5"/>
  <c r="J24" i="5"/>
  <c r="G24" i="5"/>
  <c r="F24" i="5"/>
  <c r="W23" i="5"/>
  <c r="Q23" i="5"/>
  <c r="L23" i="5"/>
  <c r="H23" i="5"/>
  <c r="W22" i="5"/>
  <c r="Q22" i="5"/>
  <c r="L22" i="5"/>
  <c r="H22" i="5"/>
  <c r="W21" i="5"/>
  <c r="Q21" i="5"/>
  <c r="L21" i="5"/>
  <c r="H21" i="5"/>
  <c r="W20" i="5"/>
  <c r="Q20" i="5"/>
  <c r="L20" i="5"/>
  <c r="H20" i="5"/>
  <c r="W19" i="5"/>
  <c r="Q19" i="5"/>
  <c r="L19" i="5"/>
  <c r="H19" i="5"/>
  <c r="V18" i="5"/>
  <c r="U18" i="5"/>
  <c r="P18" i="5"/>
  <c r="O18" i="5"/>
  <c r="N18" i="5"/>
  <c r="K18" i="5"/>
  <c r="J18" i="5"/>
  <c r="G18" i="5"/>
  <c r="F18" i="5"/>
  <c r="W17" i="5"/>
  <c r="Q17" i="5"/>
  <c r="L17" i="5"/>
  <c r="H17" i="5"/>
  <c r="W16" i="5"/>
  <c r="Q16" i="5"/>
  <c r="L16" i="5"/>
  <c r="H16" i="5"/>
  <c r="W15" i="5"/>
  <c r="Q15" i="5"/>
  <c r="L15" i="5"/>
  <c r="H15" i="5"/>
  <c r="W14" i="5"/>
  <c r="Q14" i="5"/>
  <c r="L14" i="5"/>
  <c r="H14" i="5"/>
  <c r="W13" i="5"/>
  <c r="Q13" i="5"/>
  <c r="L13" i="5"/>
  <c r="H13" i="5"/>
  <c r="A13" i="5"/>
  <c r="A19" i="5" s="1"/>
  <c r="A25" i="5" s="1"/>
  <c r="A31" i="5" s="1"/>
  <c r="A37" i="5" s="1"/>
  <c r="A43" i="5" s="1"/>
  <c r="A49" i="5" s="1"/>
  <c r="A55" i="5" s="1"/>
  <c r="A61" i="5" s="1"/>
  <c r="A67" i="5" s="1"/>
  <c r="A73" i="5" s="1"/>
  <c r="A79" i="5" s="1"/>
  <c r="A85" i="5" s="1"/>
  <c r="A91" i="5" s="1"/>
  <c r="A97" i="5" s="1"/>
  <c r="V12" i="5"/>
  <c r="U12" i="5"/>
  <c r="P12" i="5"/>
  <c r="O12" i="5"/>
  <c r="N12" i="5"/>
  <c r="K12" i="5"/>
  <c r="J12" i="5"/>
  <c r="G12" i="5"/>
  <c r="F12" i="5"/>
  <c r="W11" i="5"/>
  <c r="Q11" i="5"/>
  <c r="L11" i="5"/>
  <c r="H11" i="5"/>
  <c r="W10" i="5"/>
  <c r="Q10" i="5"/>
  <c r="L10" i="5"/>
  <c r="H10" i="5"/>
  <c r="W9" i="5"/>
  <c r="Q9" i="5"/>
  <c r="L9" i="5"/>
  <c r="H9" i="5"/>
  <c r="W8" i="5"/>
  <c r="Q8" i="5"/>
  <c r="L8" i="5"/>
  <c r="H8" i="5"/>
  <c r="W7" i="5"/>
  <c r="Q7" i="5"/>
  <c r="L7" i="5"/>
  <c r="H7" i="5"/>
  <c r="W12" i="5" l="1"/>
  <c r="Q48" i="5"/>
  <c r="R47" i="5" s="1"/>
  <c r="Q84" i="5"/>
  <c r="R81" i="5" s="1"/>
  <c r="H24" i="5"/>
  <c r="I23" i="5" s="1"/>
  <c r="H90" i="5"/>
  <c r="I87" i="5" s="1"/>
  <c r="W102" i="5"/>
  <c r="W18" i="5"/>
  <c r="W54" i="5"/>
  <c r="W78" i="5"/>
  <c r="W36" i="5"/>
  <c r="W84" i="5"/>
  <c r="W24" i="5"/>
  <c r="W72" i="5"/>
  <c r="Q18" i="5"/>
  <c r="R13" i="5" s="1"/>
  <c r="Q60" i="5"/>
  <c r="R57" i="5" s="1"/>
  <c r="Q42" i="5"/>
  <c r="R40" i="5" s="1"/>
  <c r="Q24" i="5"/>
  <c r="R23" i="5" s="1"/>
  <c r="L48" i="5"/>
  <c r="M43" i="5" s="1"/>
  <c r="L96" i="5"/>
  <c r="M94" i="5" s="1"/>
  <c r="L24" i="5"/>
  <c r="M22" i="5" s="1"/>
  <c r="H84" i="5"/>
  <c r="I83" i="5" s="1"/>
  <c r="W42" i="5"/>
  <c r="L72" i="5"/>
  <c r="M69" i="5" s="1"/>
  <c r="W96" i="5"/>
  <c r="H36" i="5"/>
  <c r="I35" i="5" s="1"/>
  <c r="H48" i="5"/>
  <c r="I45" i="5" s="1"/>
  <c r="Q72" i="5"/>
  <c r="R69" i="5" s="1"/>
  <c r="Q90" i="5"/>
  <c r="S85" i="5" s="1"/>
  <c r="T85" i="5" s="1"/>
  <c r="T90" i="5" s="1"/>
  <c r="W90" i="5"/>
  <c r="Q96" i="5"/>
  <c r="S91" i="5" s="1"/>
  <c r="H12" i="5"/>
  <c r="I11" i="5" s="1"/>
  <c r="W30" i="5"/>
  <c r="W48" i="5"/>
  <c r="Q54" i="5"/>
  <c r="R53" i="5" s="1"/>
  <c r="Q66" i="5"/>
  <c r="R64" i="5" s="1"/>
  <c r="Q102" i="5"/>
  <c r="R99" i="5" s="1"/>
  <c r="Q30" i="5"/>
  <c r="R29" i="5" s="1"/>
  <c r="L36" i="5"/>
  <c r="M33" i="5" s="1"/>
  <c r="W66" i="5"/>
  <c r="Q78" i="5"/>
  <c r="S73" i="5" s="1"/>
  <c r="Q12" i="5"/>
  <c r="R11" i="5" s="1"/>
  <c r="Q36" i="5"/>
  <c r="R32" i="5" s="1"/>
  <c r="H60" i="5"/>
  <c r="I59" i="5" s="1"/>
  <c r="W60" i="5"/>
  <c r="R80" i="5"/>
  <c r="L90" i="5"/>
  <c r="M89" i="5" s="1"/>
  <c r="L30" i="5"/>
  <c r="M26" i="5" s="1"/>
  <c r="L18" i="5"/>
  <c r="M17" i="5" s="1"/>
  <c r="L42" i="5"/>
  <c r="M41" i="5" s="1"/>
  <c r="L66" i="5"/>
  <c r="M65" i="5" s="1"/>
  <c r="L78" i="5"/>
  <c r="M76" i="5" s="1"/>
  <c r="H30" i="5"/>
  <c r="H54" i="5"/>
  <c r="I52" i="5" s="1"/>
  <c r="H78" i="5"/>
  <c r="H102" i="5"/>
  <c r="I100" i="5" s="1"/>
  <c r="L54" i="5"/>
  <c r="M51" i="5" s="1"/>
  <c r="L102" i="5"/>
  <c r="M100" i="5" s="1"/>
  <c r="L12" i="5"/>
  <c r="M8" i="5" s="1"/>
  <c r="L60" i="5"/>
  <c r="M56" i="5" s="1"/>
  <c r="L84" i="5"/>
  <c r="M82" i="5" s="1"/>
  <c r="H42" i="5"/>
  <c r="I41" i="5" s="1"/>
  <c r="H72" i="5"/>
  <c r="I70" i="5" s="1"/>
  <c r="H96" i="5"/>
  <c r="I94" i="5" s="1"/>
  <c r="H18" i="5"/>
  <c r="H66" i="5"/>
  <c r="I64" i="5" s="1"/>
  <c r="C6" i="6"/>
  <c r="I33" i="5" l="1"/>
  <c r="M23" i="5"/>
  <c r="R50" i="5"/>
  <c r="R43" i="5"/>
  <c r="R83" i="5"/>
  <c r="R82" i="5"/>
  <c r="R79" i="5"/>
  <c r="S79" i="5"/>
  <c r="T79" i="5" s="1"/>
  <c r="T84" i="5" s="1"/>
  <c r="X84" i="5" s="1"/>
  <c r="M20" i="5"/>
  <c r="R46" i="5"/>
  <c r="S43" i="5"/>
  <c r="S48" i="5" s="1"/>
  <c r="R44" i="5"/>
  <c r="M21" i="5"/>
  <c r="R45" i="5"/>
  <c r="M19" i="5"/>
  <c r="R59" i="5"/>
  <c r="R51" i="5"/>
  <c r="R27" i="5"/>
  <c r="S13" i="5"/>
  <c r="S18" i="5" s="1"/>
  <c r="R73" i="5"/>
  <c r="R75" i="5"/>
  <c r="R74" i="5"/>
  <c r="R58" i="5"/>
  <c r="R55" i="5"/>
  <c r="R25" i="5"/>
  <c r="R21" i="5"/>
  <c r="M92" i="5"/>
  <c r="M101" i="5"/>
  <c r="M47" i="5"/>
  <c r="I85" i="5"/>
  <c r="I88" i="5"/>
  <c r="I86" i="5"/>
  <c r="I89" i="5"/>
  <c r="I82" i="5"/>
  <c r="I79" i="5"/>
  <c r="I9" i="5"/>
  <c r="M45" i="5"/>
  <c r="I19" i="5"/>
  <c r="S49" i="5"/>
  <c r="T49" i="5" s="1"/>
  <c r="T54" i="5" s="1"/>
  <c r="X54" i="5" s="1"/>
  <c r="S19" i="5"/>
  <c r="S24" i="5" s="1"/>
  <c r="R101" i="5"/>
  <c r="R19" i="5"/>
  <c r="M70" i="5"/>
  <c r="S61" i="5"/>
  <c r="M46" i="5"/>
  <c r="I21" i="5"/>
  <c r="M93" i="5"/>
  <c r="M44" i="5"/>
  <c r="M67" i="5"/>
  <c r="I22" i="5"/>
  <c r="R22" i="5"/>
  <c r="M95" i="5"/>
  <c r="R14" i="5"/>
  <c r="M91" i="5"/>
  <c r="I20" i="5"/>
  <c r="R52" i="5"/>
  <c r="R20" i="5"/>
  <c r="X90" i="5"/>
  <c r="R38" i="5"/>
  <c r="R31" i="5"/>
  <c r="R26" i="5"/>
  <c r="R35" i="5"/>
  <c r="R28" i="5"/>
  <c r="R17" i="5"/>
  <c r="R41" i="5"/>
  <c r="R56" i="5"/>
  <c r="R33" i="5"/>
  <c r="R9" i="5"/>
  <c r="R49" i="5"/>
  <c r="R15" i="5"/>
  <c r="R39" i="5"/>
  <c r="R37" i="5"/>
  <c r="R34" i="5"/>
  <c r="S67" i="5"/>
  <c r="R70" i="5"/>
  <c r="R16" i="5"/>
  <c r="S25" i="5"/>
  <c r="S30" i="5" s="1"/>
  <c r="S55" i="5"/>
  <c r="T55" i="5" s="1"/>
  <c r="T60" i="5" s="1"/>
  <c r="X60" i="5" s="1"/>
  <c r="S37" i="5"/>
  <c r="S42" i="5" s="1"/>
  <c r="R67" i="5"/>
  <c r="S31" i="5"/>
  <c r="T31" i="5" s="1"/>
  <c r="T36" i="5" s="1"/>
  <c r="X36" i="5" s="1"/>
  <c r="R71" i="5"/>
  <c r="R68" i="5"/>
  <c r="R61" i="5"/>
  <c r="M85" i="5"/>
  <c r="M88" i="5"/>
  <c r="M32" i="5"/>
  <c r="M86" i="5"/>
  <c r="M87" i="5"/>
  <c r="M31" i="5"/>
  <c r="M35" i="5"/>
  <c r="M34" i="5"/>
  <c r="M75" i="5"/>
  <c r="I43" i="5"/>
  <c r="I58" i="5"/>
  <c r="I46" i="5"/>
  <c r="I32" i="5"/>
  <c r="I57" i="5"/>
  <c r="I81" i="5"/>
  <c r="I80" i="5"/>
  <c r="I8" i="5"/>
  <c r="S96" i="5"/>
  <c r="T91" i="5"/>
  <c r="T96" i="5" s="1"/>
  <c r="X96" i="5" s="1"/>
  <c r="R8" i="5"/>
  <c r="I69" i="5"/>
  <c r="M99" i="5"/>
  <c r="I67" i="5"/>
  <c r="S97" i="5"/>
  <c r="R100" i="5"/>
  <c r="M25" i="5"/>
  <c r="R97" i="5"/>
  <c r="I31" i="5"/>
  <c r="R95" i="5"/>
  <c r="R89" i="5"/>
  <c r="R86" i="5"/>
  <c r="R98" i="5"/>
  <c r="R10" i="5"/>
  <c r="I47" i="5"/>
  <c r="I56" i="5"/>
  <c r="R92" i="5"/>
  <c r="I34" i="5"/>
  <c r="M7" i="5"/>
  <c r="R91" i="5"/>
  <c r="M9" i="5"/>
  <c r="R65" i="5"/>
  <c r="R87" i="5"/>
  <c r="I7" i="5"/>
  <c r="I44" i="5"/>
  <c r="S7" i="5"/>
  <c r="S12" i="5" s="1"/>
  <c r="R94" i="5"/>
  <c r="I55" i="5"/>
  <c r="S90" i="5"/>
  <c r="M68" i="5"/>
  <c r="M71" i="5"/>
  <c r="R93" i="5"/>
  <c r="M11" i="5"/>
  <c r="R76" i="5"/>
  <c r="R63" i="5"/>
  <c r="I10" i="5"/>
  <c r="R85" i="5"/>
  <c r="R62" i="5"/>
  <c r="I62" i="5"/>
  <c r="R7" i="5"/>
  <c r="R77" i="5"/>
  <c r="I38" i="5"/>
  <c r="I40" i="5"/>
  <c r="M63" i="5"/>
  <c r="R88" i="5"/>
  <c r="I13" i="5"/>
  <c r="I15" i="5"/>
  <c r="I77" i="5"/>
  <c r="I74" i="5"/>
  <c r="I73" i="5"/>
  <c r="M55" i="5"/>
  <c r="M80" i="5"/>
  <c r="M83" i="5"/>
  <c r="M58" i="5"/>
  <c r="M73" i="5"/>
  <c r="S78" i="5"/>
  <c r="T73" i="5"/>
  <c r="T78" i="5" s="1"/>
  <c r="X78" i="5" s="1"/>
  <c r="I76" i="5"/>
  <c r="M61" i="5"/>
  <c r="M15" i="5"/>
  <c r="M98" i="5"/>
  <c r="M97" i="5"/>
  <c r="I99" i="5"/>
  <c r="I92" i="5"/>
  <c r="M13" i="5"/>
  <c r="I51" i="5"/>
  <c r="I49" i="5"/>
  <c r="I50" i="5"/>
  <c r="I27" i="5"/>
  <c r="I25" i="5"/>
  <c r="I26" i="5"/>
  <c r="M29" i="5"/>
  <c r="M28" i="5"/>
  <c r="M64" i="5"/>
  <c r="I97" i="5"/>
  <c r="M39" i="5"/>
  <c r="M81" i="5"/>
  <c r="M50" i="5"/>
  <c r="M74" i="5"/>
  <c r="M37" i="5"/>
  <c r="M16" i="5"/>
  <c r="I95" i="5"/>
  <c r="M62" i="5"/>
  <c r="M40" i="5"/>
  <c r="I68" i="5"/>
  <c r="M79" i="5"/>
  <c r="I16" i="5"/>
  <c r="I14" i="5"/>
  <c r="I61" i="5"/>
  <c r="I63" i="5"/>
  <c r="M53" i="5"/>
  <c r="M52" i="5"/>
  <c r="I71" i="5"/>
  <c r="I93" i="5"/>
  <c r="M49" i="5"/>
  <c r="M27" i="5"/>
  <c r="M59" i="5"/>
  <c r="M10" i="5"/>
  <c r="I75" i="5"/>
  <c r="I37" i="5"/>
  <c r="I39" i="5"/>
  <c r="I98" i="5"/>
  <c r="I101" i="5"/>
  <c r="I91" i="5"/>
  <c r="I29" i="5"/>
  <c r="M77" i="5"/>
  <c r="I53" i="5"/>
  <c r="M14" i="5"/>
  <c r="M57" i="5"/>
  <c r="I17" i="5"/>
  <c r="I28" i="5"/>
  <c r="I65" i="5"/>
  <c r="M38" i="5"/>
  <c r="S84" i="5" l="1"/>
  <c r="S60" i="5"/>
  <c r="T13" i="5"/>
  <c r="T18" i="5" s="1"/>
  <c r="X18" i="5" s="1"/>
  <c r="T43" i="5"/>
  <c r="T48" i="5" s="1"/>
  <c r="X48" i="5" s="1"/>
  <c r="S54" i="5"/>
  <c r="T37" i="5"/>
  <c r="T42" i="5" s="1"/>
  <c r="X42" i="5" s="1"/>
  <c r="T19" i="5"/>
  <c r="T24" i="5" s="1"/>
  <c r="X24" i="5" s="1"/>
  <c r="T61" i="5"/>
  <c r="T66" i="5" s="1"/>
  <c r="X66" i="5" s="1"/>
  <c r="S66" i="5"/>
  <c r="T7" i="5"/>
  <c r="T12" i="5" s="1"/>
  <c r="X12" i="5" s="1"/>
  <c r="S36" i="5"/>
  <c r="T25" i="5"/>
  <c r="T30" i="5" s="1"/>
  <c r="X30" i="5" s="1"/>
  <c r="T67" i="5"/>
  <c r="T72" i="5" s="1"/>
  <c r="X72" i="5" s="1"/>
  <c r="S72" i="5"/>
  <c r="S102" i="5"/>
  <c r="T97" i="5"/>
  <c r="T102" i="5" s="1"/>
  <c r="X102" i="5" s="1"/>
  <c r="H24" i="4"/>
  <c r="H23" i="4"/>
  <c r="H22" i="4"/>
  <c r="H21" i="4"/>
  <c r="H20" i="4"/>
  <c r="H19" i="4"/>
  <c r="H17" i="4"/>
  <c r="H16" i="4"/>
  <c r="H15" i="4"/>
  <c r="E100" i="6"/>
  <c r="F100" i="6" s="1"/>
  <c r="E95" i="6"/>
  <c r="F95" i="6" s="1"/>
  <c r="D71" i="6"/>
  <c r="D65" i="6"/>
  <c r="D92" i="6" s="1"/>
  <c r="E92" i="6" s="1"/>
  <c r="F92" i="6" s="1"/>
  <c r="D59" i="6"/>
  <c r="D39" i="6"/>
  <c r="V671" i="5"/>
  <c r="U671" i="5"/>
  <c r="P671" i="5"/>
  <c r="O671" i="5"/>
  <c r="K671" i="5"/>
  <c r="J671" i="5"/>
  <c r="G671" i="5"/>
  <c r="F671" i="5"/>
  <c r="V670" i="5"/>
  <c r="U670" i="5"/>
  <c r="P670" i="5"/>
  <c r="O670" i="5"/>
  <c r="K670" i="5"/>
  <c r="J670" i="5"/>
  <c r="G670" i="5"/>
  <c r="F670" i="5"/>
  <c r="V669" i="5"/>
  <c r="U669" i="5"/>
  <c r="P669" i="5"/>
  <c r="O669" i="5"/>
  <c r="K669" i="5"/>
  <c r="J669" i="5"/>
  <c r="G669" i="5"/>
  <c r="F669" i="5"/>
  <c r="V668" i="5"/>
  <c r="U668" i="5"/>
  <c r="P668" i="5"/>
  <c r="O668" i="5"/>
  <c r="K668" i="5"/>
  <c r="J668" i="5"/>
  <c r="G668" i="5"/>
  <c r="F668" i="5"/>
  <c r="V667" i="5"/>
  <c r="U667" i="5"/>
  <c r="P667" i="5"/>
  <c r="O667" i="5"/>
  <c r="K667" i="5"/>
  <c r="J667" i="5"/>
  <c r="G667" i="5"/>
  <c r="F667" i="5"/>
  <c r="V666" i="5"/>
  <c r="U666" i="5"/>
  <c r="P666" i="5"/>
  <c r="O666" i="5"/>
  <c r="N666" i="5"/>
  <c r="K666" i="5"/>
  <c r="J666" i="5"/>
  <c r="G666" i="5"/>
  <c r="F666" i="5"/>
  <c r="W665" i="5"/>
  <c r="Q665" i="5"/>
  <c r="L665" i="5"/>
  <c r="H665" i="5"/>
  <c r="W664" i="5"/>
  <c r="Q664" i="5"/>
  <c r="L664" i="5"/>
  <c r="H664" i="5"/>
  <c r="W663" i="5"/>
  <c r="Q663" i="5"/>
  <c r="L663" i="5"/>
  <c r="H663" i="5"/>
  <c r="W662" i="5"/>
  <c r="Q662" i="5"/>
  <c r="L662" i="5"/>
  <c r="H662" i="5"/>
  <c r="W661" i="5"/>
  <c r="Q661" i="5"/>
  <c r="L661" i="5"/>
  <c r="H661" i="5"/>
  <c r="V660" i="5"/>
  <c r="U660" i="5"/>
  <c r="P660" i="5"/>
  <c r="O660" i="5"/>
  <c r="N660" i="5"/>
  <c r="K660" i="5"/>
  <c r="J660" i="5"/>
  <c r="G660" i="5"/>
  <c r="F660" i="5"/>
  <c r="W659" i="5"/>
  <c r="Q659" i="5"/>
  <c r="L659" i="5"/>
  <c r="H659" i="5"/>
  <c r="W658" i="5"/>
  <c r="Q658" i="5"/>
  <c r="L658" i="5"/>
  <c r="H658" i="5"/>
  <c r="W657" i="5"/>
  <c r="Q657" i="5"/>
  <c r="L657" i="5"/>
  <c r="H657" i="5"/>
  <c r="W656" i="5"/>
  <c r="Q656" i="5"/>
  <c r="L656" i="5"/>
  <c r="H656" i="5"/>
  <c r="W655" i="5"/>
  <c r="Q655" i="5"/>
  <c r="L655" i="5"/>
  <c r="H655" i="5"/>
  <c r="V654" i="5"/>
  <c r="U654" i="5"/>
  <c r="P654" i="5"/>
  <c r="O654" i="5"/>
  <c r="N654" i="5"/>
  <c r="K654" i="5"/>
  <c r="J654" i="5"/>
  <c r="G654" i="5"/>
  <c r="F654" i="5"/>
  <c r="W653" i="5"/>
  <c r="Q653" i="5"/>
  <c r="L653" i="5"/>
  <c r="H653" i="5"/>
  <c r="W652" i="5"/>
  <c r="Q652" i="5"/>
  <c r="L652" i="5"/>
  <c r="H652" i="5"/>
  <c r="W651" i="5"/>
  <c r="Q651" i="5"/>
  <c r="L651" i="5"/>
  <c r="H651" i="5"/>
  <c r="W650" i="5"/>
  <c r="Q650" i="5"/>
  <c r="L650" i="5"/>
  <c r="H650" i="5"/>
  <c r="W649" i="5"/>
  <c r="Q649" i="5"/>
  <c r="L649" i="5"/>
  <c r="H649" i="5"/>
  <c r="V648" i="5"/>
  <c r="U648" i="5"/>
  <c r="P648" i="5"/>
  <c r="O648" i="5"/>
  <c r="N648" i="5"/>
  <c r="K648" i="5"/>
  <c r="J648" i="5"/>
  <c r="G648" i="5"/>
  <c r="F648" i="5"/>
  <c r="W647" i="5"/>
  <c r="Q647" i="5"/>
  <c r="L647" i="5"/>
  <c r="H647" i="5"/>
  <c r="W646" i="5"/>
  <c r="Q646" i="5"/>
  <c r="L646" i="5"/>
  <c r="H646" i="5"/>
  <c r="W645" i="5"/>
  <c r="Q645" i="5"/>
  <c r="L645" i="5"/>
  <c r="H645" i="5"/>
  <c r="W644" i="5"/>
  <c r="Q644" i="5"/>
  <c r="L644" i="5"/>
  <c r="H644" i="5"/>
  <c r="W643" i="5"/>
  <c r="Q643" i="5"/>
  <c r="L643" i="5"/>
  <c r="H643" i="5"/>
  <c r="V642" i="5"/>
  <c r="U642" i="5"/>
  <c r="P642" i="5"/>
  <c r="O642" i="5"/>
  <c r="N642" i="5"/>
  <c r="K642" i="5"/>
  <c r="J642" i="5"/>
  <c r="G642" i="5"/>
  <c r="F642" i="5"/>
  <c r="W641" i="5"/>
  <c r="Q641" i="5"/>
  <c r="L641" i="5"/>
  <c r="H641" i="5"/>
  <c r="W640" i="5"/>
  <c r="Q640" i="5"/>
  <c r="L640" i="5"/>
  <c r="H640" i="5"/>
  <c r="W639" i="5"/>
  <c r="Q639" i="5"/>
  <c r="L639" i="5"/>
  <c r="H639" i="5"/>
  <c r="W638" i="5"/>
  <c r="Q638" i="5"/>
  <c r="L638" i="5"/>
  <c r="H638" i="5"/>
  <c r="W637" i="5"/>
  <c r="Q637" i="5"/>
  <c r="L637" i="5"/>
  <c r="H637" i="5"/>
  <c r="V636" i="5"/>
  <c r="U636" i="5"/>
  <c r="P636" i="5"/>
  <c r="O636" i="5"/>
  <c r="N636" i="5"/>
  <c r="K636" i="5"/>
  <c r="J636" i="5"/>
  <c r="G636" i="5"/>
  <c r="F636" i="5"/>
  <c r="W635" i="5"/>
  <c r="Q635" i="5"/>
  <c r="L635" i="5"/>
  <c r="H635" i="5"/>
  <c r="W634" i="5"/>
  <c r="Q634" i="5"/>
  <c r="L634" i="5"/>
  <c r="H634" i="5"/>
  <c r="W633" i="5"/>
  <c r="Q633" i="5"/>
  <c r="L633" i="5"/>
  <c r="H633" i="5"/>
  <c r="W632" i="5"/>
  <c r="Q632" i="5"/>
  <c r="L632" i="5"/>
  <c r="H632" i="5"/>
  <c r="W631" i="5"/>
  <c r="Q631" i="5"/>
  <c r="L631" i="5"/>
  <c r="H631" i="5"/>
  <c r="V630" i="5"/>
  <c r="U630" i="5"/>
  <c r="P630" i="5"/>
  <c r="O630" i="5"/>
  <c r="N630" i="5"/>
  <c r="K630" i="5"/>
  <c r="J630" i="5"/>
  <c r="G630" i="5"/>
  <c r="F630" i="5"/>
  <c r="W629" i="5"/>
  <c r="Q629" i="5"/>
  <c r="L629" i="5"/>
  <c r="H629" i="5"/>
  <c r="W628" i="5"/>
  <c r="Q628" i="5"/>
  <c r="L628" i="5"/>
  <c r="H628" i="5"/>
  <c r="W627" i="5"/>
  <c r="Q627" i="5"/>
  <c r="L627" i="5"/>
  <c r="H627" i="5"/>
  <c r="W626" i="5"/>
  <c r="Q626" i="5"/>
  <c r="L626" i="5"/>
  <c r="H626" i="5"/>
  <c r="W625" i="5"/>
  <c r="Q625" i="5"/>
  <c r="L625" i="5"/>
  <c r="H625" i="5"/>
  <c r="V624" i="5"/>
  <c r="U624" i="5"/>
  <c r="P624" i="5"/>
  <c r="O624" i="5"/>
  <c r="N624" i="5"/>
  <c r="K624" i="5"/>
  <c r="J624" i="5"/>
  <c r="G624" i="5"/>
  <c r="F624" i="5"/>
  <c r="W623" i="5"/>
  <c r="Q623" i="5"/>
  <c r="L623" i="5"/>
  <c r="H623" i="5"/>
  <c r="W622" i="5"/>
  <c r="Q622" i="5"/>
  <c r="L622" i="5"/>
  <c r="H622" i="5"/>
  <c r="W621" i="5"/>
  <c r="Q621" i="5"/>
  <c r="L621" i="5"/>
  <c r="H621" i="5"/>
  <c r="W620" i="5"/>
  <c r="Q620" i="5"/>
  <c r="L620" i="5"/>
  <c r="H620" i="5"/>
  <c r="W619" i="5"/>
  <c r="Q619" i="5"/>
  <c r="L619" i="5"/>
  <c r="H619" i="5"/>
  <c r="V618" i="5"/>
  <c r="U618" i="5"/>
  <c r="P618" i="5"/>
  <c r="O618" i="5"/>
  <c r="N618" i="5"/>
  <c r="K618" i="5"/>
  <c r="J618" i="5"/>
  <c r="G618" i="5"/>
  <c r="F618" i="5"/>
  <c r="W617" i="5"/>
  <c r="Q617" i="5"/>
  <c r="L617" i="5"/>
  <c r="H617" i="5"/>
  <c r="W616" i="5"/>
  <c r="Q616" i="5"/>
  <c r="L616" i="5"/>
  <c r="H616" i="5"/>
  <c r="W615" i="5"/>
  <c r="Q615" i="5"/>
  <c r="L615" i="5"/>
  <c r="H615" i="5"/>
  <c r="W614" i="5"/>
  <c r="Q614" i="5"/>
  <c r="L614" i="5"/>
  <c r="H614" i="5"/>
  <c r="W613" i="5"/>
  <c r="Q613" i="5"/>
  <c r="L613" i="5"/>
  <c r="H613" i="5"/>
  <c r="V612" i="5"/>
  <c r="U612" i="5"/>
  <c r="P612" i="5"/>
  <c r="O612" i="5"/>
  <c r="N612" i="5"/>
  <c r="K612" i="5"/>
  <c r="J612" i="5"/>
  <c r="G612" i="5"/>
  <c r="F612" i="5"/>
  <c r="W611" i="5"/>
  <c r="Q611" i="5"/>
  <c r="L611" i="5"/>
  <c r="H611" i="5"/>
  <c r="W610" i="5"/>
  <c r="Q610" i="5"/>
  <c r="L610" i="5"/>
  <c r="H610" i="5"/>
  <c r="W609" i="5"/>
  <c r="Q609" i="5"/>
  <c r="L609" i="5"/>
  <c r="H609" i="5"/>
  <c r="W608" i="5"/>
  <c r="Q608" i="5"/>
  <c r="L608" i="5"/>
  <c r="H608" i="5"/>
  <c r="W607" i="5"/>
  <c r="Q607" i="5"/>
  <c r="L607" i="5"/>
  <c r="H607" i="5"/>
  <c r="V606" i="5"/>
  <c r="U606" i="5"/>
  <c r="P606" i="5"/>
  <c r="O606" i="5"/>
  <c r="N606" i="5"/>
  <c r="K606" i="5"/>
  <c r="J606" i="5"/>
  <c r="G606" i="5"/>
  <c r="F606" i="5"/>
  <c r="W605" i="5"/>
  <c r="Q605" i="5"/>
  <c r="L605" i="5"/>
  <c r="H605" i="5"/>
  <c r="W604" i="5"/>
  <c r="Q604" i="5"/>
  <c r="L604" i="5"/>
  <c r="H604" i="5"/>
  <c r="W603" i="5"/>
  <c r="Q603" i="5"/>
  <c r="L603" i="5"/>
  <c r="H603" i="5"/>
  <c r="W602" i="5"/>
  <c r="Q602" i="5"/>
  <c r="L602" i="5"/>
  <c r="H602" i="5"/>
  <c r="W601" i="5"/>
  <c r="Q601" i="5"/>
  <c r="L601" i="5"/>
  <c r="H601" i="5"/>
  <c r="V600" i="5"/>
  <c r="U600" i="5"/>
  <c r="P600" i="5"/>
  <c r="O600" i="5"/>
  <c r="N600" i="5"/>
  <c r="K600" i="5"/>
  <c r="J600" i="5"/>
  <c r="G600" i="5"/>
  <c r="F600" i="5"/>
  <c r="W599" i="5"/>
  <c r="Q599" i="5"/>
  <c r="L599" i="5"/>
  <c r="H599" i="5"/>
  <c r="W598" i="5"/>
  <c r="Q598" i="5"/>
  <c r="L598" i="5"/>
  <c r="H598" i="5"/>
  <c r="W597" i="5"/>
  <c r="Q597" i="5"/>
  <c r="L597" i="5"/>
  <c r="H597" i="5"/>
  <c r="W596" i="5"/>
  <c r="Q596" i="5"/>
  <c r="L596" i="5"/>
  <c r="H596" i="5"/>
  <c r="W595" i="5"/>
  <c r="Q595" i="5"/>
  <c r="L595" i="5"/>
  <c r="H595" i="5"/>
  <c r="V594" i="5"/>
  <c r="U594" i="5"/>
  <c r="P594" i="5"/>
  <c r="O594" i="5"/>
  <c r="N594" i="5"/>
  <c r="K594" i="5"/>
  <c r="J594" i="5"/>
  <c r="G594" i="5"/>
  <c r="F594" i="5"/>
  <c r="W593" i="5"/>
  <c r="Q593" i="5"/>
  <c r="L593" i="5"/>
  <c r="H593" i="5"/>
  <c r="W592" i="5"/>
  <c r="Q592" i="5"/>
  <c r="L592" i="5"/>
  <c r="H592" i="5"/>
  <c r="W591" i="5"/>
  <c r="Q591" i="5"/>
  <c r="L591" i="5"/>
  <c r="H591" i="5"/>
  <c r="W590" i="5"/>
  <c r="Q590" i="5"/>
  <c r="L590" i="5"/>
  <c r="H590" i="5"/>
  <c r="W589" i="5"/>
  <c r="Q589" i="5"/>
  <c r="L589" i="5"/>
  <c r="H589" i="5"/>
  <c r="V588" i="5"/>
  <c r="U588" i="5"/>
  <c r="P588" i="5"/>
  <c r="O588" i="5"/>
  <c r="N588" i="5"/>
  <c r="K588" i="5"/>
  <c r="J588" i="5"/>
  <c r="G588" i="5"/>
  <c r="F588" i="5"/>
  <c r="W587" i="5"/>
  <c r="Q587" i="5"/>
  <c r="L587" i="5"/>
  <c r="H587" i="5"/>
  <c r="W586" i="5"/>
  <c r="Q586" i="5"/>
  <c r="L586" i="5"/>
  <c r="H586" i="5"/>
  <c r="W585" i="5"/>
  <c r="Q585" i="5"/>
  <c r="L585" i="5"/>
  <c r="H585" i="5"/>
  <c r="W584" i="5"/>
  <c r="Q584" i="5"/>
  <c r="L584" i="5"/>
  <c r="H584" i="5"/>
  <c r="W583" i="5"/>
  <c r="Q583" i="5"/>
  <c r="L583" i="5"/>
  <c r="H583" i="5"/>
  <c r="V582" i="5"/>
  <c r="U582" i="5"/>
  <c r="P582" i="5"/>
  <c r="O582" i="5"/>
  <c r="N582" i="5"/>
  <c r="K582" i="5"/>
  <c r="J582" i="5"/>
  <c r="G582" i="5"/>
  <c r="F582" i="5"/>
  <c r="W581" i="5"/>
  <c r="Q581" i="5"/>
  <c r="L581" i="5"/>
  <c r="H581" i="5"/>
  <c r="W580" i="5"/>
  <c r="Q580" i="5"/>
  <c r="L580" i="5"/>
  <c r="H580" i="5"/>
  <c r="W579" i="5"/>
  <c r="Q579" i="5"/>
  <c r="L579" i="5"/>
  <c r="H579" i="5"/>
  <c r="W578" i="5"/>
  <c r="Q578" i="5"/>
  <c r="L578" i="5"/>
  <c r="H578" i="5"/>
  <c r="W577" i="5"/>
  <c r="Q577" i="5"/>
  <c r="L577" i="5"/>
  <c r="H577" i="5"/>
  <c r="V576" i="5"/>
  <c r="U576" i="5"/>
  <c r="P576" i="5"/>
  <c r="O576" i="5"/>
  <c r="N576" i="5"/>
  <c r="K576" i="5"/>
  <c r="J576" i="5"/>
  <c r="G576" i="5"/>
  <c r="F576" i="5"/>
  <c r="W575" i="5"/>
  <c r="Q575" i="5"/>
  <c r="L575" i="5"/>
  <c r="H575" i="5"/>
  <c r="W574" i="5"/>
  <c r="Q574" i="5"/>
  <c r="L574" i="5"/>
  <c r="H574" i="5"/>
  <c r="W573" i="5"/>
  <c r="Q573" i="5"/>
  <c r="L573" i="5"/>
  <c r="H573" i="5"/>
  <c r="W572" i="5"/>
  <c r="Q572" i="5"/>
  <c r="L572" i="5"/>
  <c r="H572" i="5"/>
  <c r="W571" i="5"/>
  <c r="Q571" i="5"/>
  <c r="L571" i="5"/>
  <c r="H571" i="5"/>
  <c r="V570" i="5"/>
  <c r="U570" i="5"/>
  <c r="P570" i="5"/>
  <c r="O570" i="5"/>
  <c r="N570" i="5"/>
  <c r="K570" i="5"/>
  <c r="J570" i="5"/>
  <c r="G570" i="5"/>
  <c r="F570" i="5"/>
  <c r="W569" i="5"/>
  <c r="Q569" i="5"/>
  <c r="L569" i="5"/>
  <c r="H569" i="5"/>
  <c r="W568" i="5"/>
  <c r="Q568" i="5"/>
  <c r="L568" i="5"/>
  <c r="H568" i="5"/>
  <c r="W567" i="5"/>
  <c r="Q567" i="5"/>
  <c r="L567" i="5"/>
  <c r="H567" i="5"/>
  <c r="W566" i="5"/>
  <c r="Q566" i="5"/>
  <c r="L566" i="5"/>
  <c r="H566" i="5"/>
  <c r="W565" i="5"/>
  <c r="Q565" i="5"/>
  <c r="L565" i="5"/>
  <c r="H565" i="5"/>
  <c r="V564" i="5"/>
  <c r="U564" i="5"/>
  <c r="P564" i="5"/>
  <c r="O564" i="5"/>
  <c r="N564" i="5"/>
  <c r="K564" i="5"/>
  <c r="J564" i="5"/>
  <c r="G564" i="5"/>
  <c r="F564" i="5"/>
  <c r="W563" i="5"/>
  <c r="Q563" i="5"/>
  <c r="L563" i="5"/>
  <c r="H563" i="5"/>
  <c r="W562" i="5"/>
  <c r="Q562" i="5"/>
  <c r="L562" i="5"/>
  <c r="H562" i="5"/>
  <c r="W561" i="5"/>
  <c r="Q561" i="5"/>
  <c r="L561" i="5"/>
  <c r="H561" i="5"/>
  <c r="W560" i="5"/>
  <c r="Q560" i="5"/>
  <c r="L560" i="5"/>
  <c r="H560" i="5"/>
  <c r="W559" i="5"/>
  <c r="Q559" i="5"/>
  <c r="L559" i="5"/>
  <c r="H559" i="5"/>
  <c r="V558" i="5"/>
  <c r="U558" i="5"/>
  <c r="P558" i="5"/>
  <c r="O558" i="5"/>
  <c r="N558" i="5"/>
  <c r="K558" i="5"/>
  <c r="J558" i="5"/>
  <c r="G558" i="5"/>
  <c r="F558" i="5"/>
  <c r="W557" i="5"/>
  <c r="Q557" i="5"/>
  <c r="L557" i="5"/>
  <c r="H557" i="5"/>
  <c r="W556" i="5"/>
  <c r="Q556" i="5"/>
  <c r="L556" i="5"/>
  <c r="H556" i="5"/>
  <c r="W555" i="5"/>
  <c r="Q555" i="5"/>
  <c r="L555" i="5"/>
  <c r="H555" i="5"/>
  <c r="W554" i="5"/>
  <c r="Q554" i="5"/>
  <c r="L554" i="5"/>
  <c r="H554" i="5"/>
  <c r="W553" i="5"/>
  <c r="Q553" i="5"/>
  <c r="L553" i="5"/>
  <c r="H553" i="5"/>
  <c r="V552" i="5"/>
  <c r="U552" i="5"/>
  <c r="P552" i="5"/>
  <c r="O552" i="5"/>
  <c r="N552" i="5"/>
  <c r="K552" i="5"/>
  <c r="J552" i="5"/>
  <c r="G552" i="5"/>
  <c r="F552" i="5"/>
  <c r="W551" i="5"/>
  <c r="Q551" i="5"/>
  <c r="L551" i="5"/>
  <c r="H551" i="5"/>
  <c r="W550" i="5"/>
  <c r="Q550" i="5"/>
  <c r="L550" i="5"/>
  <c r="H550" i="5"/>
  <c r="W549" i="5"/>
  <c r="Q549" i="5"/>
  <c r="L549" i="5"/>
  <c r="H549" i="5"/>
  <c r="W548" i="5"/>
  <c r="Q548" i="5"/>
  <c r="L548" i="5"/>
  <c r="H548" i="5"/>
  <c r="W547" i="5"/>
  <c r="Q547" i="5"/>
  <c r="L547" i="5"/>
  <c r="H547" i="5"/>
  <c r="V546" i="5"/>
  <c r="U546" i="5"/>
  <c r="P546" i="5"/>
  <c r="O546" i="5"/>
  <c r="N546" i="5"/>
  <c r="K546" i="5"/>
  <c r="J546" i="5"/>
  <c r="G546" i="5"/>
  <c r="F546" i="5"/>
  <c r="W545" i="5"/>
  <c r="Q545" i="5"/>
  <c r="L545" i="5"/>
  <c r="H545" i="5"/>
  <c r="W544" i="5"/>
  <c r="Q544" i="5"/>
  <c r="L544" i="5"/>
  <c r="H544" i="5"/>
  <c r="W543" i="5"/>
  <c r="Q543" i="5"/>
  <c r="L543" i="5"/>
  <c r="H543" i="5"/>
  <c r="W542" i="5"/>
  <c r="Q542" i="5"/>
  <c r="L542" i="5"/>
  <c r="H542" i="5"/>
  <c r="W541" i="5"/>
  <c r="Q541" i="5"/>
  <c r="L541" i="5"/>
  <c r="H541" i="5"/>
  <c r="V540" i="5"/>
  <c r="U540" i="5"/>
  <c r="P540" i="5"/>
  <c r="O540" i="5"/>
  <c r="N540" i="5"/>
  <c r="K540" i="5"/>
  <c r="J540" i="5"/>
  <c r="G540" i="5"/>
  <c r="F540" i="5"/>
  <c r="W539" i="5"/>
  <c r="Q539" i="5"/>
  <c r="L539" i="5"/>
  <c r="H539" i="5"/>
  <c r="W538" i="5"/>
  <c r="Q538" i="5"/>
  <c r="L538" i="5"/>
  <c r="H538" i="5"/>
  <c r="W537" i="5"/>
  <c r="Q537" i="5"/>
  <c r="L537" i="5"/>
  <c r="H537" i="5"/>
  <c r="W536" i="5"/>
  <c r="Q536" i="5"/>
  <c r="L536" i="5"/>
  <c r="H536" i="5"/>
  <c r="W535" i="5"/>
  <c r="Q535" i="5"/>
  <c r="L535" i="5"/>
  <c r="H535" i="5"/>
  <c r="V534" i="5"/>
  <c r="U534" i="5"/>
  <c r="P534" i="5"/>
  <c r="O534" i="5"/>
  <c r="N534" i="5"/>
  <c r="K534" i="5"/>
  <c r="J534" i="5"/>
  <c r="G534" i="5"/>
  <c r="F534" i="5"/>
  <c r="W533" i="5"/>
  <c r="Q533" i="5"/>
  <c r="L533" i="5"/>
  <c r="H533" i="5"/>
  <c r="W532" i="5"/>
  <c r="Q532" i="5"/>
  <c r="L532" i="5"/>
  <c r="H532" i="5"/>
  <c r="W531" i="5"/>
  <c r="Q531" i="5"/>
  <c r="L531" i="5"/>
  <c r="H531" i="5"/>
  <c r="W530" i="5"/>
  <c r="Q530" i="5"/>
  <c r="L530" i="5"/>
  <c r="H530" i="5"/>
  <c r="W529" i="5"/>
  <c r="Q529" i="5"/>
  <c r="L529" i="5"/>
  <c r="H529" i="5"/>
  <c r="V528" i="5"/>
  <c r="U528" i="5"/>
  <c r="P528" i="5"/>
  <c r="O528" i="5"/>
  <c r="N528" i="5"/>
  <c r="K528" i="5"/>
  <c r="J528" i="5"/>
  <c r="G528" i="5"/>
  <c r="F528" i="5"/>
  <c r="W527" i="5"/>
  <c r="Q527" i="5"/>
  <c r="L527" i="5"/>
  <c r="H527" i="5"/>
  <c r="W526" i="5"/>
  <c r="Q526" i="5"/>
  <c r="L526" i="5"/>
  <c r="H526" i="5"/>
  <c r="W525" i="5"/>
  <c r="Q525" i="5"/>
  <c r="L525" i="5"/>
  <c r="H525" i="5"/>
  <c r="W524" i="5"/>
  <c r="Q524" i="5"/>
  <c r="L524" i="5"/>
  <c r="H524" i="5"/>
  <c r="W523" i="5"/>
  <c r="Q523" i="5"/>
  <c r="L523" i="5"/>
  <c r="H523" i="5"/>
  <c r="V522" i="5"/>
  <c r="U522" i="5"/>
  <c r="P522" i="5"/>
  <c r="O522" i="5"/>
  <c r="N522" i="5"/>
  <c r="K522" i="5"/>
  <c r="J522" i="5"/>
  <c r="G522" i="5"/>
  <c r="F522" i="5"/>
  <c r="W521" i="5"/>
  <c r="Q521" i="5"/>
  <c r="L521" i="5"/>
  <c r="H521" i="5"/>
  <c r="W520" i="5"/>
  <c r="Q520" i="5"/>
  <c r="L520" i="5"/>
  <c r="H520" i="5"/>
  <c r="W519" i="5"/>
  <c r="Q519" i="5"/>
  <c r="L519" i="5"/>
  <c r="H519" i="5"/>
  <c r="W518" i="5"/>
  <c r="Q518" i="5"/>
  <c r="L518" i="5"/>
  <c r="H518" i="5"/>
  <c r="W517" i="5"/>
  <c r="Q517" i="5"/>
  <c r="L517" i="5"/>
  <c r="H517" i="5"/>
  <c r="V516" i="5"/>
  <c r="U516" i="5"/>
  <c r="P516" i="5"/>
  <c r="O516" i="5"/>
  <c r="N516" i="5"/>
  <c r="K516" i="5"/>
  <c r="J516" i="5"/>
  <c r="G516" i="5"/>
  <c r="F516" i="5"/>
  <c r="W515" i="5"/>
  <c r="Q515" i="5"/>
  <c r="L515" i="5"/>
  <c r="H515" i="5"/>
  <c r="W514" i="5"/>
  <c r="Q514" i="5"/>
  <c r="L514" i="5"/>
  <c r="H514" i="5"/>
  <c r="W513" i="5"/>
  <c r="Q513" i="5"/>
  <c r="L513" i="5"/>
  <c r="H513" i="5"/>
  <c r="W512" i="5"/>
  <c r="Q512" i="5"/>
  <c r="L512" i="5"/>
  <c r="H512" i="5"/>
  <c r="W511" i="5"/>
  <c r="Q511" i="5"/>
  <c r="L511" i="5"/>
  <c r="H511" i="5"/>
  <c r="V510" i="5"/>
  <c r="U510" i="5"/>
  <c r="P510" i="5"/>
  <c r="O510" i="5"/>
  <c r="N510" i="5"/>
  <c r="K510" i="5"/>
  <c r="J510" i="5"/>
  <c r="G510" i="5"/>
  <c r="F510" i="5"/>
  <c r="W509" i="5"/>
  <c r="Q509" i="5"/>
  <c r="L509" i="5"/>
  <c r="H509" i="5"/>
  <c r="W508" i="5"/>
  <c r="Q508" i="5"/>
  <c r="L508" i="5"/>
  <c r="H508" i="5"/>
  <c r="W507" i="5"/>
  <c r="Q507" i="5"/>
  <c r="L507" i="5"/>
  <c r="H507" i="5"/>
  <c r="W506" i="5"/>
  <c r="Q506" i="5"/>
  <c r="L506" i="5"/>
  <c r="H506" i="5"/>
  <c r="W505" i="5"/>
  <c r="Q505" i="5"/>
  <c r="L505" i="5"/>
  <c r="H505" i="5"/>
  <c r="V504" i="5"/>
  <c r="U504" i="5"/>
  <c r="P504" i="5"/>
  <c r="O504" i="5"/>
  <c r="N504" i="5"/>
  <c r="K504" i="5"/>
  <c r="J504" i="5"/>
  <c r="G504" i="5"/>
  <c r="F504" i="5"/>
  <c r="W503" i="5"/>
  <c r="Q503" i="5"/>
  <c r="L503" i="5"/>
  <c r="H503" i="5"/>
  <c r="W502" i="5"/>
  <c r="Q502" i="5"/>
  <c r="L502" i="5"/>
  <c r="H502" i="5"/>
  <c r="W501" i="5"/>
  <c r="Q501" i="5"/>
  <c r="L501" i="5"/>
  <c r="H501" i="5"/>
  <c r="W500" i="5"/>
  <c r="Q500" i="5"/>
  <c r="L500" i="5"/>
  <c r="H500" i="5"/>
  <c r="W499" i="5"/>
  <c r="Q499" i="5"/>
  <c r="L499" i="5"/>
  <c r="H499" i="5"/>
  <c r="V498" i="5"/>
  <c r="U498" i="5"/>
  <c r="P498" i="5"/>
  <c r="O498" i="5"/>
  <c r="N498" i="5"/>
  <c r="K498" i="5"/>
  <c r="J498" i="5"/>
  <c r="G498" i="5"/>
  <c r="F498" i="5"/>
  <c r="W497" i="5"/>
  <c r="Q497" i="5"/>
  <c r="L497" i="5"/>
  <c r="H497" i="5"/>
  <c r="W496" i="5"/>
  <c r="Q496" i="5"/>
  <c r="L496" i="5"/>
  <c r="H496" i="5"/>
  <c r="W495" i="5"/>
  <c r="Q495" i="5"/>
  <c r="L495" i="5"/>
  <c r="H495" i="5"/>
  <c r="W494" i="5"/>
  <c r="Q494" i="5"/>
  <c r="L494" i="5"/>
  <c r="H494" i="5"/>
  <c r="W493" i="5"/>
  <c r="Q493" i="5"/>
  <c r="L493" i="5"/>
  <c r="H493" i="5"/>
  <c r="V492" i="5"/>
  <c r="U492" i="5"/>
  <c r="P492" i="5"/>
  <c r="O492" i="5"/>
  <c r="N492" i="5"/>
  <c r="K492" i="5"/>
  <c r="J492" i="5"/>
  <c r="G492" i="5"/>
  <c r="F492" i="5"/>
  <c r="W491" i="5"/>
  <c r="Q491" i="5"/>
  <c r="L491" i="5"/>
  <c r="H491" i="5"/>
  <c r="W490" i="5"/>
  <c r="Q490" i="5"/>
  <c r="L490" i="5"/>
  <c r="H490" i="5"/>
  <c r="W489" i="5"/>
  <c r="Q489" i="5"/>
  <c r="L489" i="5"/>
  <c r="H489" i="5"/>
  <c r="W488" i="5"/>
  <c r="Q488" i="5"/>
  <c r="L488" i="5"/>
  <c r="H488" i="5"/>
  <c r="W487" i="5"/>
  <c r="Q487" i="5"/>
  <c r="L487" i="5"/>
  <c r="H487" i="5"/>
  <c r="V486" i="5"/>
  <c r="U486" i="5"/>
  <c r="P486" i="5"/>
  <c r="O486" i="5"/>
  <c r="N486" i="5"/>
  <c r="K486" i="5"/>
  <c r="J486" i="5"/>
  <c r="G486" i="5"/>
  <c r="F486" i="5"/>
  <c r="W485" i="5"/>
  <c r="Q485" i="5"/>
  <c r="L485" i="5"/>
  <c r="H485" i="5"/>
  <c r="W484" i="5"/>
  <c r="Q484" i="5"/>
  <c r="L484" i="5"/>
  <c r="H484" i="5"/>
  <c r="W483" i="5"/>
  <c r="Q483" i="5"/>
  <c r="L483" i="5"/>
  <c r="H483" i="5"/>
  <c r="W482" i="5"/>
  <c r="Q482" i="5"/>
  <c r="L482" i="5"/>
  <c r="H482" i="5"/>
  <c r="W481" i="5"/>
  <c r="Q481" i="5"/>
  <c r="L481" i="5"/>
  <c r="H481" i="5"/>
  <c r="V480" i="5"/>
  <c r="U480" i="5"/>
  <c r="P480" i="5"/>
  <c r="O480" i="5"/>
  <c r="N480" i="5"/>
  <c r="K480" i="5"/>
  <c r="J480" i="5"/>
  <c r="G480" i="5"/>
  <c r="F480" i="5"/>
  <c r="W479" i="5"/>
  <c r="Q479" i="5"/>
  <c r="L479" i="5"/>
  <c r="H479" i="5"/>
  <c r="W478" i="5"/>
  <c r="Q478" i="5"/>
  <c r="L478" i="5"/>
  <c r="H478" i="5"/>
  <c r="W477" i="5"/>
  <c r="Q477" i="5"/>
  <c r="L477" i="5"/>
  <c r="H477" i="5"/>
  <c r="W476" i="5"/>
  <c r="Q476" i="5"/>
  <c r="L476" i="5"/>
  <c r="H476" i="5"/>
  <c r="W475" i="5"/>
  <c r="Q475" i="5"/>
  <c r="L475" i="5"/>
  <c r="H475" i="5"/>
  <c r="V474" i="5"/>
  <c r="U474" i="5"/>
  <c r="P474" i="5"/>
  <c r="O474" i="5"/>
  <c r="N474" i="5"/>
  <c r="K474" i="5"/>
  <c r="J474" i="5"/>
  <c r="G474" i="5"/>
  <c r="F474" i="5"/>
  <c r="W473" i="5"/>
  <c r="Q473" i="5"/>
  <c r="L473" i="5"/>
  <c r="H473" i="5"/>
  <c r="W472" i="5"/>
  <c r="Q472" i="5"/>
  <c r="L472" i="5"/>
  <c r="H472" i="5"/>
  <c r="W471" i="5"/>
  <c r="Q471" i="5"/>
  <c r="L471" i="5"/>
  <c r="H471" i="5"/>
  <c r="W470" i="5"/>
  <c r="Q470" i="5"/>
  <c r="L470" i="5"/>
  <c r="H470" i="5"/>
  <c r="W469" i="5"/>
  <c r="Q469" i="5"/>
  <c r="L469" i="5"/>
  <c r="H469" i="5"/>
  <c r="V468" i="5"/>
  <c r="U468" i="5"/>
  <c r="P468" i="5"/>
  <c r="O468" i="5"/>
  <c r="N468" i="5"/>
  <c r="K468" i="5"/>
  <c r="J468" i="5"/>
  <c r="G468" i="5"/>
  <c r="F468" i="5"/>
  <c r="W467" i="5"/>
  <c r="Q467" i="5"/>
  <c r="L467" i="5"/>
  <c r="H467" i="5"/>
  <c r="W466" i="5"/>
  <c r="Q466" i="5"/>
  <c r="L466" i="5"/>
  <c r="H466" i="5"/>
  <c r="W465" i="5"/>
  <c r="Q465" i="5"/>
  <c r="L465" i="5"/>
  <c r="H465" i="5"/>
  <c r="W464" i="5"/>
  <c r="Q464" i="5"/>
  <c r="L464" i="5"/>
  <c r="H464" i="5"/>
  <c r="W463" i="5"/>
  <c r="Q463" i="5"/>
  <c r="L463" i="5"/>
  <c r="H463" i="5"/>
  <c r="V462" i="5"/>
  <c r="U462" i="5"/>
  <c r="P462" i="5"/>
  <c r="O462" i="5"/>
  <c r="N462" i="5"/>
  <c r="K462" i="5"/>
  <c r="J462" i="5"/>
  <c r="G462" i="5"/>
  <c r="F462" i="5"/>
  <c r="W461" i="5"/>
  <c r="Q461" i="5"/>
  <c r="L461" i="5"/>
  <c r="H461" i="5"/>
  <c r="W460" i="5"/>
  <c r="Q460" i="5"/>
  <c r="L460" i="5"/>
  <c r="H460" i="5"/>
  <c r="W459" i="5"/>
  <c r="Q459" i="5"/>
  <c r="L459" i="5"/>
  <c r="H459" i="5"/>
  <c r="W458" i="5"/>
  <c r="Q458" i="5"/>
  <c r="L458" i="5"/>
  <c r="H458" i="5"/>
  <c r="W457" i="5"/>
  <c r="Q457" i="5"/>
  <c r="L457" i="5"/>
  <c r="H457" i="5"/>
  <c r="V456" i="5"/>
  <c r="U456" i="5"/>
  <c r="P456" i="5"/>
  <c r="O456" i="5"/>
  <c r="N456" i="5"/>
  <c r="K456" i="5"/>
  <c r="J456" i="5"/>
  <c r="G456" i="5"/>
  <c r="F456" i="5"/>
  <c r="W455" i="5"/>
  <c r="Q455" i="5"/>
  <c r="L455" i="5"/>
  <c r="H455" i="5"/>
  <c r="W454" i="5"/>
  <c r="Q454" i="5"/>
  <c r="L454" i="5"/>
  <c r="H454" i="5"/>
  <c r="W453" i="5"/>
  <c r="Q453" i="5"/>
  <c r="L453" i="5"/>
  <c r="H453" i="5"/>
  <c r="W452" i="5"/>
  <c r="Q452" i="5"/>
  <c r="L452" i="5"/>
  <c r="H452" i="5"/>
  <c r="W451" i="5"/>
  <c r="Q451" i="5"/>
  <c r="L451" i="5"/>
  <c r="H451" i="5"/>
  <c r="V450" i="5"/>
  <c r="U450" i="5"/>
  <c r="P450" i="5"/>
  <c r="O450" i="5"/>
  <c r="N450" i="5"/>
  <c r="K450" i="5"/>
  <c r="J450" i="5"/>
  <c r="G450" i="5"/>
  <c r="F450" i="5"/>
  <c r="W449" i="5"/>
  <c r="Q449" i="5"/>
  <c r="L449" i="5"/>
  <c r="H449" i="5"/>
  <c r="W448" i="5"/>
  <c r="Q448" i="5"/>
  <c r="L448" i="5"/>
  <c r="H448" i="5"/>
  <c r="W447" i="5"/>
  <c r="Q447" i="5"/>
  <c r="L447" i="5"/>
  <c r="H447" i="5"/>
  <c r="W446" i="5"/>
  <c r="Q446" i="5"/>
  <c r="L446" i="5"/>
  <c r="H446" i="5"/>
  <c r="W445" i="5"/>
  <c r="Q445" i="5"/>
  <c r="L445" i="5"/>
  <c r="H445" i="5"/>
  <c r="V444" i="5"/>
  <c r="U444" i="5"/>
  <c r="P444" i="5"/>
  <c r="O444" i="5"/>
  <c r="N444" i="5"/>
  <c r="K444" i="5"/>
  <c r="J444" i="5"/>
  <c r="G444" i="5"/>
  <c r="F444" i="5"/>
  <c r="W443" i="5"/>
  <c r="Q443" i="5"/>
  <c r="L443" i="5"/>
  <c r="H443" i="5"/>
  <c r="W442" i="5"/>
  <c r="Q442" i="5"/>
  <c r="L442" i="5"/>
  <c r="H442" i="5"/>
  <c r="W441" i="5"/>
  <c r="Q441" i="5"/>
  <c r="L441" i="5"/>
  <c r="H441" i="5"/>
  <c r="W440" i="5"/>
  <c r="Q440" i="5"/>
  <c r="L440" i="5"/>
  <c r="H440" i="5"/>
  <c r="W439" i="5"/>
  <c r="Q439" i="5"/>
  <c r="L439" i="5"/>
  <c r="H439" i="5"/>
  <c r="V438" i="5"/>
  <c r="U438" i="5"/>
  <c r="P438" i="5"/>
  <c r="O438" i="5"/>
  <c r="N438" i="5"/>
  <c r="K438" i="5"/>
  <c r="J438" i="5"/>
  <c r="G438" i="5"/>
  <c r="F438" i="5"/>
  <c r="W437" i="5"/>
  <c r="Q437" i="5"/>
  <c r="L437" i="5"/>
  <c r="H437" i="5"/>
  <c r="W436" i="5"/>
  <c r="Q436" i="5"/>
  <c r="L436" i="5"/>
  <c r="H436" i="5"/>
  <c r="W435" i="5"/>
  <c r="Q435" i="5"/>
  <c r="L435" i="5"/>
  <c r="H435" i="5"/>
  <c r="W434" i="5"/>
  <c r="Q434" i="5"/>
  <c r="L434" i="5"/>
  <c r="H434" i="5"/>
  <c r="W433" i="5"/>
  <c r="Q433" i="5"/>
  <c r="L433" i="5"/>
  <c r="H433" i="5"/>
  <c r="V432" i="5"/>
  <c r="U432" i="5"/>
  <c r="P432" i="5"/>
  <c r="O432" i="5"/>
  <c r="N432" i="5"/>
  <c r="K432" i="5"/>
  <c r="J432" i="5"/>
  <c r="G432" i="5"/>
  <c r="F432" i="5"/>
  <c r="W431" i="5"/>
  <c r="Q431" i="5"/>
  <c r="L431" i="5"/>
  <c r="H431" i="5"/>
  <c r="W430" i="5"/>
  <c r="Q430" i="5"/>
  <c r="L430" i="5"/>
  <c r="H430" i="5"/>
  <c r="W429" i="5"/>
  <c r="Q429" i="5"/>
  <c r="L429" i="5"/>
  <c r="H429" i="5"/>
  <c r="W428" i="5"/>
  <c r="Q428" i="5"/>
  <c r="L428" i="5"/>
  <c r="H428" i="5"/>
  <c r="W427" i="5"/>
  <c r="Q427" i="5"/>
  <c r="L427" i="5"/>
  <c r="H427" i="5"/>
  <c r="V426" i="5"/>
  <c r="U426" i="5"/>
  <c r="P426" i="5"/>
  <c r="O426" i="5"/>
  <c r="N426" i="5"/>
  <c r="K426" i="5"/>
  <c r="J426" i="5"/>
  <c r="G426" i="5"/>
  <c r="F426" i="5"/>
  <c r="W425" i="5"/>
  <c r="Q425" i="5"/>
  <c r="L425" i="5"/>
  <c r="H425" i="5"/>
  <c r="W424" i="5"/>
  <c r="Q424" i="5"/>
  <c r="L424" i="5"/>
  <c r="H424" i="5"/>
  <c r="W423" i="5"/>
  <c r="Q423" i="5"/>
  <c r="L423" i="5"/>
  <c r="H423" i="5"/>
  <c r="W422" i="5"/>
  <c r="Q422" i="5"/>
  <c r="L422" i="5"/>
  <c r="H422" i="5"/>
  <c r="W421" i="5"/>
  <c r="Q421" i="5"/>
  <c r="L421" i="5"/>
  <c r="H421" i="5"/>
  <c r="V420" i="5"/>
  <c r="U420" i="5"/>
  <c r="P420" i="5"/>
  <c r="O420" i="5"/>
  <c r="N420" i="5"/>
  <c r="K420" i="5"/>
  <c r="J420" i="5"/>
  <c r="G420" i="5"/>
  <c r="F420" i="5"/>
  <c r="W419" i="5"/>
  <c r="Q419" i="5"/>
  <c r="L419" i="5"/>
  <c r="H419" i="5"/>
  <c r="W418" i="5"/>
  <c r="Q418" i="5"/>
  <c r="L418" i="5"/>
  <c r="H418" i="5"/>
  <c r="W417" i="5"/>
  <c r="Q417" i="5"/>
  <c r="L417" i="5"/>
  <c r="H417" i="5"/>
  <c r="W416" i="5"/>
  <c r="Q416" i="5"/>
  <c r="L416" i="5"/>
  <c r="H416" i="5"/>
  <c r="W415" i="5"/>
  <c r="Q415" i="5"/>
  <c r="L415" i="5"/>
  <c r="H415" i="5"/>
  <c r="V414" i="5"/>
  <c r="U414" i="5"/>
  <c r="P414" i="5"/>
  <c r="O414" i="5"/>
  <c r="N414" i="5"/>
  <c r="K414" i="5"/>
  <c r="J414" i="5"/>
  <c r="G414" i="5"/>
  <c r="F414" i="5"/>
  <c r="W413" i="5"/>
  <c r="Q413" i="5"/>
  <c r="L413" i="5"/>
  <c r="H413" i="5"/>
  <c r="W412" i="5"/>
  <c r="Q412" i="5"/>
  <c r="L412" i="5"/>
  <c r="H412" i="5"/>
  <c r="W411" i="5"/>
  <c r="Q411" i="5"/>
  <c r="L411" i="5"/>
  <c r="H411" i="5"/>
  <c r="W410" i="5"/>
  <c r="Q410" i="5"/>
  <c r="L410" i="5"/>
  <c r="H410" i="5"/>
  <c r="W409" i="5"/>
  <c r="Q409" i="5"/>
  <c r="L409" i="5"/>
  <c r="H409" i="5"/>
  <c r="V408" i="5"/>
  <c r="U408" i="5"/>
  <c r="P408" i="5"/>
  <c r="O408" i="5"/>
  <c r="N408" i="5"/>
  <c r="K408" i="5"/>
  <c r="J408" i="5"/>
  <c r="G408" i="5"/>
  <c r="F408" i="5"/>
  <c r="W407" i="5"/>
  <c r="Q407" i="5"/>
  <c r="L407" i="5"/>
  <c r="H407" i="5"/>
  <c r="W406" i="5"/>
  <c r="Q406" i="5"/>
  <c r="L406" i="5"/>
  <c r="H406" i="5"/>
  <c r="W405" i="5"/>
  <c r="Q405" i="5"/>
  <c r="L405" i="5"/>
  <c r="H405" i="5"/>
  <c r="W404" i="5"/>
  <c r="Q404" i="5"/>
  <c r="L404" i="5"/>
  <c r="H404" i="5"/>
  <c r="W403" i="5"/>
  <c r="Q403" i="5"/>
  <c r="L403" i="5"/>
  <c r="H403" i="5"/>
  <c r="V402" i="5"/>
  <c r="U402" i="5"/>
  <c r="P402" i="5"/>
  <c r="O402" i="5"/>
  <c r="N402" i="5"/>
  <c r="K402" i="5"/>
  <c r="J402" i="5"/>
  <c r="G402" i="5"/>
  <c r="F402" i="5"/>
  <c r="W401" i="5"/>
  <c r="Q401" i="5"/>
  <c r="L401" i="5"/>
  <c r="H401" i="5"/>
  <c r="W400" i="5"/>
  <c r="Q400" i="5"/>
  <c r="L400" i="5"/>
  <c r="H400" i="5"/>
  <c r="W399" i="5"/>
  <c r="Q399" i="5"/>
  <c r="L399" i="5"/>
  <c r="H399" i="5"/>
  <c r="W398" i="5"/>
  <c r="Q398" i="5"/>
  <c r="L398" i="5"/>
  <c r="H398" i="5"/>
  <c r="W397" i="5"/>
  <c r="Q397" i="5"/>
  <c r="L397" i="5"/>
  <c r="H397" i="5"/>
  <c r="V396" i="5"/>
  <c r="U396" i="5"/>
  <c r="P396" i="5"/>
  <c r="O396" i="5"/>
  <c r="N396" i="5"/>
  <c r="K396" i="5"/>
  <c r="J396" i="5"/>
  <c r="G396" i="5"/>
  <c r="F396" i="5"/>
  <c r="W395" i="5"/>
  <c r="Q395" i="5"/>
  <c r="L395" i="5"/>
  <c r="H395" i="5"/>
  <c r="W394" i="5"/>
  <c r="Q394" i="5"/>
  <c r="L394" i="5"/>
  <c r="H394" i="5"/>
  <c r="W393" i="5"/>
  <c r="Q393" i="5"/>
  <c r="L393" i="5"/>
  <c r="H393" i="5"/>
  <c r="W392" i="5"/>
  <c r="Q392" i="5"/>
  <c r="L392" i="5"/>
  <c r="H392" i="5"/>
  <c r="W391" i="5"/>
  <c r="Q391" i="5"/>
  <c r="L391" i="5"/>
  <c r="H391" i="5"/>
  <c r="V390" i="5"/>
  <c r="U390" i="5"/>
  <c r="P390" i="5"/>
  <c r="O390" i="5"/>
  <c r="N390" i="5"/>
  <c r="K390" i="5"/>
  <c r="J390" i="5"/>
  <c r="G390" i="5"/>
  <c r="F390" i="5"/>
  <c r="W389" i="5"/>
  <c r="Q389" i="5"/>
  <c r="L389" i="5"/>
  <c r="H389" i="5"/>
  <c r="W388" i="5"/>
  <c r="Q388" i="5"/>
  <c r="L388" i="5"/>
  <c r="H388" i="5"/>
  <c r="W387" i="5"/>
  <c r="Q387" i="5"/>
  <c r="L387" i="5"/>
  <c r="H387" i="5"/>
  <c r="W386" i="5"/>
  <c r="Q386" i="5"/>
  <c r="L386" i="5"/>
  <c r="H386" i="5"/>
  <c r="W385" i="5"/>
  <c r="Q385" i="5"/>
  <c r="L385" i="5"/>
  <c r="H385" i="5"/>
  <c r="V384" i="5"/>
  <c r="U384" i="5"/>
  <c r="P384" i="5"/>
  <c r="O384" i="5"/>
  <c r="N384" i="5"/>
  <c r="K384" i="5"/>
  <c r="J384" i="5"/>
  <c r="G384" i="5"/>
  <c r="F384" i="5"/>
  <c r="W383" i="5"/>
  <c r="Q383" i="5"/>
  <c r="L383" i="5"/>
  <c r="H383" i="5"/>
  <c r="W382" i="5"/>
  <c r="Q382" i="5"/>
  <c r="L382" i="5"/>
  <c r="H382" i="5"/>
  <c r="W381" i="5"/>
  <c r="Q381" i="5"/>
  <c r="L381" i="5"/>
  <c r="H381" i="5"/>
  <c r="W380" i="5"/>
  <c r="Q380" i="5"/>
  <c r="L380" i="5"/>
  <c r="H380" i="5"/>
  <c r="W379" i="5"/>
  <c r="Q379" i="5"/>
  <c r="L379" i="5"/>
  <c r="H379" i="5"/>
  <c r="V378" i="5"/>
  <c r="U378" i="5"/>
  <c r="P378" i="5"/>
  <c r="O378" i="5"/>
  <c r="N378" i="5"/>
  <c r="K378" i="5"/>
  <c r="J378" i="5"/>
  <c r="G378" i="5"/>
  <c r="F378" i="5"/>
  <c r="W377" i="5"/>
  <c r="Q377" i="5"/>
  <c r="L377" i="5"/>
  <c r="H377" i="5"/>
  <c r="W376" i="5"/>
  <c r="Q376" i="5"/>
  <c r="L376" i="5"/>
  <c r="H376" i="5"/>
  <c r="W375" i="5"/>
  <c r="Q375" i="5"/>
  <c r="L375" i="5"/>
  <c r="H375" i="5"/>
  <c r="W374" i="5"/>
  <c r="Q374" i="5"/>
  <c r="L374" i="5"/>
  <c r="H374" i="5"/>
  <c r="W373" i="5"/>
  <c r="Q373" i="5"/>
  <c r="L373" i="5"/>
  <c r="H373" i="5"/>
  <c r="V372" i="5"/>
  <c r="U372" i="5"/>
  <c r="P372" i="5"/>
  <c r="O372" i="5"/>
  <c r="N372" i="5"/>
  <c r="K372" i="5"/>
  <c r="J372" i="5"/>
  <c r="G372" i="5"/>
  <c r="F372" i="5"/>
  <c r="W371" i="5"/>
  <c r="Q371" i="5"/>
  <c r="L371" i="5"/>
  <c r="H371" i="5"/>
  <c r="W370" i="5"/>
  <c r="Q370" i="5"/>
  <c r="L370" i="5"/>
  <c r="H370" i="5"/>
  <c r="W369" i="5"/>
  <c r="Q369" i="5"/>
  <c r="L369" i="5"/>
  <c r="H369" i="5"/>
  <c r="W368" i="5"/>
  <c r="Q368" i="5"/>
  <c r="L368" i="5"/>
  <c r="H368" i="5"/>
  <c r="W367" i="5"/>
  <c r="Q367" i="5"/>
  <c r="L367" i="5"/>
  <c r="H367" i="5"/>
  <c r="V366" i="5"/>
  <c r="U366" i="5"/>
  <c r="P366" i="5"/>
  <c r="O366" i="5"/>
  <c r="N366" i="5"/>
  <c r="K366" i="5"/>
  <c r="J366" i="5"/>
  <c r="G366" i="5"/>
  <c r="F366" i="5"/>
  <c r="W365" i="5"/>
  <c r="Q365" i="5"/>
  <c r="L365" i="5"/>
  <c r="H365" i="5"/>
  <c r="W364" i="5"/>
  <c r="Q364" i="5"/>
  <c r="L364" i="5"/>
  <c r="H364" i="5"/>
  <c r="W363" i="5"/>
  <c r="Q363" i="5"/>
  <c r="L363" i="5"/>
  <c r="H363" i="5"/>
  <c r="W362" i="5"/>
  <c r="Q362" i="5"/>
  <c r="L362" i="5"/>
  <c r="H362" i="5"/>
  <c r="W361" i="5"/>
  <c r="Q361" i="5"/>
  <c r="L361" i="5"/>
  <c r="H361" i="5"/>
  <c r="V360" i="5"/>
  <c r="U360" i="5"/>
  <c r="P360" i="5"/>
  <c r="O360" i="5"/>
  <c r="N360" i="5"/>
  <c r="K360" i="5"/>
  <c r="J360" i="5"/>
  <c r="G360" i="5"/>
  <c r="F360" i="5"/>
  <c r="W359" i="5"/>
  <c r="Q359" i="5"/>
  <c r="L359" i="5"/>
  <c r="H359" i="5"/>
  <c r="W358" i="5"/>
  <c r="Q358" i="5"/>
  <c r="L358" i="5"/>
  <c r="H358" i="5"/>
  <c r="W357" i="5"/>
  <c r="Q357" i="5"/>
  <c r="L357" i="5"/>
  <c r="H357" i="5"/>
  <c r="W356" i="5"/>
  <c r="Q356" i="5"/>
  <c r="L356" i="5"/>
  <c r="H356" i="5"/>
  <c r="W355" i="5"/>
  <c r="Q355" i="5"/>
  <c r="L355" i="5"/>
  <c r="H355" i="5"/>
  <c r="V354" i="5"/>
  <c r="U354" i="5"/>
  <c r="P354" i="5"/>
  <c r="O354" i="5"/>
  <c r="N354" i="5"/>
  <c r="K354" i="5"/>
  <c r="J354" i="5"/>
  <c r="G354" i="5"/>
  <c r="F354" i="5"/>
  <c r="W353" i="5"/>
  <c r="Q353" i="5"/>
  <c r="L353" i="5"/>
  <c r="H353" i="5"/>
  <c r="W352" i="5"/>
  <c r="Q352" i="5"/>
  <c r="L352" i="5"/>
  <c r="H352" i="5"/>
  <c r="W351" i="5"/>
  <c r="Q351" i="5"/>
  <c r="L351" i="5"/>
  <c r="H351" i="5"/>
  <c r="W350" i="5"/>
  <c r="Q350" i="5"/>
  <c r="L350" i="5"/>
  <c r="H350" i="5"/>
  <c r="W349" i="5"/>
  <c r="Q349" i="5"/>
  <c r="L349" i="5"/>
  <c r="H349" i="5"/>
  <c r="V348" i="5"/>
  <c r="U348" i="5"/>
  <c r="P348" i="5"/>
  <c r="O348" i="5"/>
  <c r="N348" i="5"/>
  <c r="K348" i="5"/>
  <c r="J348" i="5"/>
  <c r="G348" i="5"/>
  <c r="F348" i="5"/>
  <c r="W347" i="5"/>
  <c r="Q347" i="5"/>
  <c r="L347" i="5"/>
  <c r="H347" i="5"/>
  <c r="I347" i="5" s="1"/>
  <c r="W346" i="5"/>
  <c r="Q346" i="5"/>
  <c r="L346" i="5"/>
  <c r="H346" i="5"/>
  <c r="I346" i="5" s="1"/>
  <c r="W345" i="5"/>
  <c r="Q345" i="5"/>
  <c r="L345" i="5"/>
  <c r="H345" i="5"/>
  <c r="I345" i="5" s="1"/>
  <c r="W344" i="5"/>
  <c r="Q344" i="5"/>
  <c r="L344" i="5"/>
  <c r="H344" i="5"/>
  <c r="I344" i="5" s="1"/>
  <c r="W343" i="5"/>
  <c r="Q343" i="5"/>
  <c r="L343" i="5"/>
  <c r="H343" i="5"/>
  <c r="V342" i="5"/>
  <c r="U342" i="5"/>
  <c r="P342" i="5"/>
  <c r="O342" i="5"/>
  <c r="N342" i="5"/>
  <c r="K342" i="5"/>
  <c r="J342" i="5"/>
  <c r="G342" i="5"/>
  <c r="F342" i="5"/>
  <c r="W341" i="5"/>
  <c r="Q341" i="5"/>
  <c r="L341" i="5"/>
  <c r="H341" i="5"/>
  <c r="W340" i="5"/>
  <c r="Q340" i="5"/>
  <c r="L340" i="5"/>
  <c r="H340" i="5"/>
  <c r="W339" i="5"/>
  <c r="Q339" i="5"/>
  <c r="L339" i="5"/>
  <c r="H339" i="5"/>
  <c r="W338" i="5"/>
  <c r="Q338" i="5"/>
  <c r="L338" i="5"/>
  <c r="H338" i="5"/>
  <c r="W337" i="5"/>
  <c r="Q337" i="5"/>
  <c r="L337" i="5"/>
  <c r="H337" i="5"/>
  <c r="V336" i="5"/>
  <c r="U336" i="5"/>
  <c r="P336" i="5"/>
  <c r="O336" i="5"/>
  <c r="N336" i="5"/>
  <c r="K336" i="5"/>
  <c r="J336" i="5"/>
  <c r="G336" i="5"/>
  <c r="F336" i="5"/>
  <c r="W335" i="5"/>
  <c r="Q335" i="5"/>
  <c r="L335" i="5"/>
  <c r="H335" i="5"/>
  <c r="W334" i="5"/>
  <c r="Q334" i="5"/>
  <c r="L334" i="5"/>
  <c r="H334" i="5"/>
  <c r="W333" i="5"/>
  <c r="Q333" i="5"/>
  <c r="L333" i="5"/>
  <c r="H333" i="5"/>
  <c r="W332" i="5"/>
  <c r="Q332" i="5"/>
  <c r="L332" i="5"/>
  <c r="H332" i="5"/>
  <c r="W331" i="5"/>
  <c r="Q331" i="5"/>
  <c r="L331" i="5"/>
  <c r="H331" i="5"/>
  <c r="V330" i="5"/>
  <c r="U330" i="5"/>
  <c r="P330" i="5"/>
  <c r="O330" i="5"/>
  <c r="N330" i="5"/>
  <c r="K330" i="5"/>
  <c r="J330" i="5"/>
  <c r="G330" i="5"/>
  <c r="F330" i="5"/>
  <c r="W329" i="5"/>
  <c r="Q329" i="5"/>
  <c r="L329" i="5"/>
  <c r="H329" i="5"/>
  <c r="W328" i="5"/>
  <c r="Q328" i="5"/>
  <c r="L328" i="5"/>
  <c r="H328" i="5"/>
  <c r="W327" i="5"/>
  <c r="Q327" i="5"/>
  <c r="L327" i="5"/>
  <c r="H327" i="5"/>
  <c r="W326" i="5"/>
  <c r="Q326" i="5"/>
  <c r="L326" i="5"/>
  <c r="H326" i="5"/>
  <c r="W325" i="5"/>
  <c r="Q325" i="5"/>
  <c r="L325" i="5"/>
  <c r="H325" i="5"/>
  <c r="V324" i="5"/>
  <c r="U324" i="5"/>
  <c r="P324" i="5"/>
  <c r="O324" i="5"/>
  <c r="N324" i="5"/>
  <c r="K324" i="5"/>
  <c r="J324" i="5"/>
  <c r="G324" i="5"/>
  <c r="F324" i="5"/>
  <c r="W323" i="5"/>
  <c r="Q323" i="5"/>
  <c r="L323" i="5"/>
  <c r="H323" i="5"/>
  <c r="W322" i="5"/>
  <c r="Q322" i="5"/>
  <c r="L322" i="5"/>
  <c r="H322" i="5"/>
  <c r="W321" i="5"/>
  <c r="Q321" i="5"/>
  <c r="L321" i="5"/>
  <c r="H321" i="5"/>
  <c r="W320" i="5"/>
  <c r="Q320" i="5"/>
  <c r="L320" i="5"/>
  <c r="H320" i="5"/>
  <c r="W319" i="5"/>
  <c r="Q319" i="5"/>
  <c r="L319" i="5"/>
  <c r="H319" i="5"/>
  <c r="V318" i="5"/>
  <c r="U318" i="5"/>
  <c r="P318" i="5"/>
  <c r="O318" i="5"/>
  <c r="N318" i="5"/>
  <c r="K318" i="5"/>
  <c r="J318" i="5"/>
  <c r="G318" i="5"/>
  <c r="F318" i="5"/>
  <c r="W317" i="5"/>
  <c r="Q317" i="5"/>
  <c r="L317" i="5"/>
  <c r="H317" i="5"/>
  <c r="W316" i="5"/>
  <c r="Q316" i="5"/>
  <c r="L316" i="5"/>
  <c r="H316" i="5"/>
  <c r="W315" i="5"/>
  <c r="Q315" i="5"/>
  <c r="L315" i="5"/>
  <c r="H315" i="5"/>
  <c r="W314" i="5"/>
  <c r="Q314" i="5"/>
  <c r="L314" i="5"/>
  <c r="H314" i="5"/>
  <c r="W313" i="5"/>
  <c r="Q313" i="5"/>
  <c r="L313" i="5"/>
  <c r="H313" i="5"/>
  <c r="V312" i="5"/>
  <c r="U312" i="5"/>
  <c r="P312" i="5"/>
  <c r="O312" i="5"/>
  <c r="N312" i="5"/>
  <c r="K312" i="5"/>
  <c r="J312" i="5"/>
  <c r="G312" i="5"/>
  <c r="F312" i="5"/>
  <c r="W311" i="5"/>
  <c r="Q311" i="5"/>
  <c r="L311" i="5"/>
  <c r="H311" i="5"/>
  <c r="W310" i="5"/>
  <c r="Q310" i="5"/>
  <c r="L310" i="5"/>
  <c r="H310" i="5"/>
  <c r="W309" i="5"/>
  <c r="Q309" i="5"/>
  <c r="L309" i="5"/>
  <c r="H309" i="5"/>
  <c r="W308" i="5"/>
  <c r="Q308" i="5"/>
  <c r="L308" i="5"/>
  <c r="H308" i="5"/>
  <c r="W307" i="5"/>
  <c r="Q307" i="5"/>
  <c r="L307" i="5"/>
  <c r="H307" i="5"/>
  <c r="V306" i="5"/>
  <c r="U306" i="5"/>
  <c r="P306" i="5"/>
  <c r="O306" i="5"/>
  <c r="N306" i="5"/>
  <c r="K306" i="5"/>
  <c r="J306" i="5"/>
  <c r="G306" i="5"/>
  <c r="F306" i="5"/>
  <c r="W305" i="5"/>
  <c r="Q305" i="5"/>
  <c r="L305" i="5"/>
  <c r="H305" i="5"/>
  <c r="W304" i="5"/>
  <c r="Q304" i="5"/>
  <c r="L304" i="5"/>
  <c r="H304" i="5"/>
  <c r="W303" i="5"/>
  <c r="Q303" i="5"/>
  <c r="L303" i="5"/>
  <c r="H303" i="5"/>
  <c r="W302" i="5"/>
  <c r="Q302" i="5"/>
  <c r="L302" i="5"/>
  <c r="H302" i="5"/>
  <c r="W301" i="5"/>
  <c r="Q301" i="5"/>
  <c r="L301" i="5"/>
  <c r="H301" i="5"/>
  <c r="V300" i="5"/>
  <c r="U300" i="5"/>
  <c r="P300" i="5"/>
  <c r="O300" i="5"/>
  <c r="N300" i="5"/>
  <c r="K300" i="5"/>
  <c r="J300" i="5"/>
  <c r="G300" i="5"/>
  <c r="F300" i="5"/>
  <c r="W299" i="5"/>
  <c r="Q299" i="5"/>
  <c r="L299" i="5"/>
  <c r="H299" i="5"/>
  <c r="W298" i="5"/>
  <c r="Q298" i="5"/>
  <c r="L298" i="5"/>
  <c r="H298" i="5"/>
  <c r="W297" i="5"/>
  <c r="Q297" i="5"/>
  <c r="L297" i="5"/>
  <c r="H297" i="5"/>
  <c r="W296" i="5"/>
  <c r="Q296" i="5"/>
  <c r="L296" i="5"/>
  <c r="H296" i="5"/>
  <c r="W295" i="5"/>
  <c r="Q295" i="5"/>
  <c r="L295" i="5"/>
  <c r="H295" i="5"/>
  <c r="V294" i="5"/>
  <c r="U294" i="5"/>
  <c r="P294" i="5"/>
  <c r="O294" i="5"/>
  <c r="N294" i="5"/>
  <c r="K294" i="5"/>
  <c r="J294" i="5"/>
  <c r="G294" i="5"/>
  <c r="F294" i="5"/>
  <c r="W293" i="5"/>
  <c r="Q293" i="5"/>
  <c r="L293" i="5"/>
  <c r="H293" i="5"/>
  <c r="W292" i="5"/>
  <c r="Q292" i="5"/>
  <c r="L292" i="5"/>
  <c r="H292" i="5"/>
  <c r="W291" i="5"/>
  <c r="Q291" i="5"/>
  <c r="L291" i="5"/>
  <c r="H291" i="5"/>
  <c r="W290" i="5"/>
  <c r="Q290" i="5"/>
  <c r="L290" i="5"/>
  <c r="H290" i="5"/>
  <c r="W289" i="5"/>
  <c r="Q289" i="5"/>
  <c r="L289" i="5"/>
  <c r="H289" i="5"/>
  <c r="V288" i="5"/>
  <c r="U288" i="5"/>
  <c r="P288" i="5"/>
  <c r="O288" i="5"/>
  <c r="N288" i="5"/>
  <c r="K288" i="5"/>
  <c r="J288" i="5"/>
  <c r="G288" i="5"/>
  <c r="F288" i="5"/>
  <c r="W287" i="5"/>
  <c r="Q287" i="5"/>
  <c r="L287" i="5"/>
  <c r="H287" i="5"/>
  <c r="W286" i="5"/>
  <c r="Q286" i="5"/>
  <c r="L286" i="5"/>
  <c r="H286" i="5"/>
  <c r="W285" i="5"/>
  <c r="Q285" i="5"/>
  <c r="L285" i="5"/>
  <c r="H285" i="5"/>
  <c r="W284" i="5"/>
  <c r="Q284" i="5"/>
  <c r="L284" i="5"/>
  <c r="H284" i="5"/>
  <c r="W283" i="5"/>
  <c r="Q283" i="5"/>
  <c r="L283" i="5"/>
  <c r="H283" i="5"/>
  <c r="V282" i="5"/>
  <c r="U282" i="5"/>
  <c r="P282" i="5"/>
  <c r="O282" i="5"/>
  <c r="N282" i="5"/>
  <c r="K282" i="5"/>
  <c r="J282" i="5"/>
  <c r="G282" i="5"/>
  <c r="F282" i="5"/>
  <c r="W281" i="5"/>
  <c r="Q281" i="5"/>
  <c r="L281" i="5"/>
  <c r="H281" i="5"/>
  <c r="W280" i="5"/>
  <c r="Q280" i="5"/>
  <c r="L280" i="5"/>
  <c r="H280" i="5"/>
  <c r="W279" i="5"/>
  <c r="Q279" i="5"/>
  <c r="L279" i="5"/>
  <c r="H279" i="5"/>
  <c r="W278" i="5"/>
  <c r="Q278" i="5"/>
  <c r="L278" i="5"/>
  <c r="H278" i="5"/>
  <c r="W277" i="5"/>
  <c r="Q277" i="5"/>
  <c r="L277" i="5"/>
  <c r="H277" i="5"/>
  <c r="V276" i="5"/>
  <c r="U276" i="5"/>
  <c r="P276" i="5"/>
  <c r="O276" i="5"/>
  <c r="N276" i="5"/>
  <c r="K276" i="5"/>
  <c r="J276" i="5"/>
  <c r="G276" i="5"/>
  <c r="F276" i="5"/>
  <c r="W275" i="5"/>
  <c r="Q275" i="5"/>
  <c r="L275" i="5"/>
  <c r="H275" i="5"/>
  <c r="W274" i="5"/>
  <c r="Q274" i="5"/>
  <c r="L274" i="5"/>
  <c r="H274" i="5"/>
  <c r="W273" i="5"/>
  <c r="Q273" i="5"/>
  <c r="L273" i="5"/>
  <c r="H273" i="5"/>
  <c r="W272" i="5"/>
  <c r="Q272" i="5"/>
  <c r="L272" i="5"/>
  <c r="H272" i="5"/>
  <c r="W271" i="5"/>
  <c r="Q271" i="5"/>
  <c r="L271" i="5"/>
  <c r="H271" i="5"/>
  <c r="V270" i="5"/>
  <c r="U270" i="5"/>
  <c r="P270" i="5"/>
  <c r="O270" i="5"/>
  <c r="N270" i="5"/>
  <c r="K270" i="5"/>
  <c r="J270" i="5"/>
  <c r="G270" i="5"/>
  <c r="F270" i="5"/>
  <c r="W269" i="5"/>
  <c r="Q269" i="5"/>
  <c r="L269" i="5"/>
  <c r="H269" i="5"/>
  <c r="W268" i="5"/>
  <c r="Q268" i="5"/>
  <c r="L268" i="5"/>
  <c r="H268" i="5"/>
  <c r="W267" i="5"/>
  <c r="Q267" i="5"/>
  <c r="L267" i="5"/>
  <c r="H267" i="5"/>
  <c r="W266" i="5"/>
  <c r="Q266" i="5"/>
  <c r="L266" i="5"/>
  <c r="H266" i="5"/>
  <c r="W265" i="5"/>
  <c r="Q265" i="5"/>
  <c r="L265" i="5"/>
  <c r="H265" i="5"/>
  <c r="V264" i="5"/>
  <c r="U264" i="5"/>
  <c r="P264" i="5"/>
  <c r="O264" i="5"/>
  <c r="N264" i="5"/>
  <c r="K264" i="5"/>
  <c r="J264" i="5"/>
  <c r="G264" i="5"/>
  <c r="F264" i="5"/>
  <c r="W263" i="5"/>
  <c r="Q263" i="5"/>
  <c r="L263" i="5"/>
  <c r="H263" i="5"/>
  <c r="W262" i="5"/>
  <c r="Q262" i="5"/>
  <c r="L262" i="5"/>
  <c r="H262" i="5"/>
  <c r="W261" i="5"/>
  <c r="Q261" i="5"/>
  <c r="L261" i="5"/>
  <c r="H261" i="5"/>
  <c r="W260" i="5"/>
  <c r="Q260" i="5"/>
  <c r="L260" i="5"/>
  <c r="H260" i="5"/>
  <c r="W259" i="5"/>
  <c r="Q259" i="5"/>
  <c r="L259" i="5"/>
  <c r="H259" i="5"/>
  <c r="V258" i="5"/>
  <c r="U258" i="5"/>
  <c r="P258" i="5"/>
  <c r="O258" i="5"/>
  <c r="N258" i="5"/>
  <c r="K258" i="5"/>
  <c r="J258" i="5"/>
  <c r="G258" i="5"/>
  <c r="F258" i="5"/>
  <c r="W257" i="5"/>
  <c r="Q257" i="5"/>
  <c r="L257" i="5"/>
  <c r="H257" i="5"/>
  <c r="W256" i="5"/>
  <c r="Q256" i="5"/>
  <c r="L256" i="5"/>
  <c r="H256" i="5"/>
  <c r="W255" i="5"/>
  <c r="Q255" i="5"/>
  <c r="L255" i="5"/>
  <c r="H255" i="5"/>
  <c r="W254" i="5"/>
  <c r="Q254" i="5"/>
  <c r="L254" i="5"/>
  <c r="H254" i="5"/>
  <c r="W253" i="5"/>
  <c r="Q253" i="5"/>
  <c r="L253" i="5"/>
  <c r="H253" i="5"/>
  <c r="V252" i="5"/>
  <c r="U252" i="5"/>
  <c r="P252" i="5"/>
  <c r="O252" i="5"/>
  <c r="N252" i="5"/>
  <c r="K252" i="5"/>
  <c r="J252" i="5"/>
  <c r="G252" i="5"/>
  <c r="F252" i="5"/>
  <c r="W251" i="5"/>
  <c r="Q251" i="5"/>
  <c r="L251" i="5"/>
  <c r="H251" i="5"/>
  <c r="W250" i="5"/>
  <c r="Q250" i="5"/>
  <c r="L250" i="5"/>
  <c r="H250" i="5"/>
  <c r="W249" i="5"/>
  <c r="Q249" i="5"/>
  <c r="L249" i="5"/>
  <c r="H249" i="5"/>
  <c r="W248" i="5"/>
  <c r="Q248" i="5"/>
  <c r="L248" i="5"/>
  <c r="H248" i="5"/>
  <c r="W247" i="5"/>
  <c r="Q247" i="5"/>
  <c r="L247" i="5"/>
  <c r="H247" i="5"/>
  <c r="V246" i="5"/>
  <c r="U246" i="5"/>
  <c r="P246" i="5"/>
  <c r="O246" i="5"/>
  <c r="N246" i="5"/>
  <c r="K246" i="5"/>
  <c r="J246" i="5"/>
  <c r="G246" i="5"/>
  <c r="F246" i="5"/>
  <c r="W245" i="5"/>
  <c r="Q245" i="5"/>
  <c r="L245" i="5"/>
  <c r="H245" i="5"/>
  <c r="W244" i="5"/>
  <c r="Q244" i="5"/>
  <c r="L244" i="5"/>
  <c r="H244" i="5"/>
  <c r="W243" i="5"/>
  <c r="Q243" i="5"/>
  <c r="L243" i="5"/>
  <c r="H243" i="5"/>
  <c r="W242" i="5"/>
  <c r="Q242" i="5"/>
  <c r="L242" i="5"/>
  <c r="H242" i="5"/>
  <c r="W241" i="5"/>
  <c r="Q241" i="5"/>
  <c r="L241" i="5"/>
  <c r="H241" i="5"/>
  <c r="V240" i="5"/>
  <c r="U240" i="5"/>
  <c r="P240" i="5"/>
  <c r="O240" i="5"/>
  <c r="N240" i="5"/>
  <c r="K240" i="5"/>
  <c r="J240" i="5"/>
  <c r="G240" i="5"/>
  <c r="F240" i="5"/>
  <c r="W239" i="5"/>
  <c r="Q239" i="5"/>
  <c r="L239" i="5"/>
  <c r="H239" i="5"/>
  <c r="W238" i="5"/>
  <c r="Q238" i="5"/>
  <c r="L238" i="5"/>
  <c r="H238" i="5"/>
  <c r="W237" i="5"/>
  <c r="Q237" i="5"/>
  <c r="L237" i="5"/>
  <c r="H237" i="5"/>
  <c r="W236" i="5"/>
  <c r="Q236" i="5"/>
  <c r="L236" i="5"/>
  <c r="H236" i="5"/>
  <c r="W235" i="5"/>
  <c r="Q235" i="5"/>
  <c r="L235" i="5"/>
  <c r="H235" i="5"/>
  <c r="V234" i="5"/>
  <c r="U234" i="5"/>
  <c r="P234" i="5"/>
  <c r="O234" i="5"/>
  <c r="N234" i="5"/>
  <c r="K234" i="5"/>
  <c r="J234" i="5"/>
  <c r="G234" i="5"/>
  <c r="F234" i="5"/>
  <c r="W233" i="5"/>
  <c r="Q233" i="5"/>
  <c r="L233" i="5"/>
  <c r="H233" i="5"/>
  <c r="W232" i="5"/>
  <c r="Q232" i="5"/>
  <c r="L232" i="5"/>
  <c r="H232" i="5"/>
  <c r="W231" i="5"/>
  <c r="Q231" i="5"/>
  <c r="L231" i="5"/>
  <c r="H231" i="5"/>
  <c r="W230" i="5"/>
  <c r="Q230" i="5"/>
  <c r="L230" i="5"/>
  <c r="H230" i="5"/>
  <c r="W229" i="5"/>
  <c r="Q229" i="5"/>
  <c r="L229" i="5"/>
  <c r="H229" i="5"/>
  <c r="V228" i="5"/>
  <c r="U228" i="5"/>
  <c r="P228" i="5"/>
  <c r="O228" i="5"/>
  <c r="N228" i="5"/>
  <c r="K228" i="5"/>
  <c r="J228" i="5"/>
  <c r="G228" i="5"/>
  <c r="F228" i="5"/>
  <c r="W227" i="5"/>
  <c r="Q227" i="5"/>
  <c r="L227" i="5"/>
  <c r="H227" i="5"/>
  <c r="W226" i="5"/>
  <c r="Q226" i="5"/>
  <c r="L226" i="5"/>
  <c r="H226" i="5"/>
  <c r="W225" i="5"/>
  <c r="Q225" i="5"/>
  <c r="L225" i="5"/>
  <c r="H225" i="5"/>
  <c r="W224" i="5"/>
  <c r="Q224" i="5"/>
  <c r="L224" i="5"/>
  <c r="H224" i="5"/>
  <c r="W223" i="5"/>
  <c r="Q223" i="5"/>
  <c r="L223" i="5"/>
  <c r="H223" i="5"/>
  <c r="V222" i="5"/>
  <c r="U222" i="5"/>
  <c r="P222" i="5"/>
  <c r="O222" i="5"/>
  <c r="N222" i="5"/>
  <c r="K222" i="5"/>
  <c r="J222" i="5"/>
  <c r="G222" i="5"/>
  <c r="F222" i="5"/>
  <c r="W221" i="5"/>
  <c r="Q221" i="5"/>
  <c r="L221" i="5"/>
  <c r="H221" i="5"/>
  <c r="W220" i="5"/>
  <c r="Q220" i="5"/>
  <c r="L220" i="5"/>
  <c r="H220" i="5"/>
  <c r="W219" i="5"/>
  <c r="Q219" i="5"/>
  <c r="L219" i="5"/>
  <c r="H219" i="5"/>
  <c r="W218" i="5"/>
  <c r="Q218" i="5"/>
  <c r="L218" i="5"/>
  <c r="H218" i="5"/>
  <c r="W217" i="5"/>
  <c r="Q217" i="5"/>
  <c r="L217" i="5"/>
  <c r="H217" i="5"/>
  <c r="V216" i="5"/>
  <c r="U216" i="5"/>
  <c r="P216" i="5"/>
  <c r="O216" i="5"/>
  <c r="N216" i="5"/>
  <c r="K216" i="5"/>
  <c r="J216" i="5"/>
  <c r="G216" i="5"/>
  <c r="F216" i="5"/>
  <c r="W215" i="5"/>
  <c r="Q215" i="5"/>
  <c r="L215" i="5"/>
  <c r="H215" i="5"/>
  <c r="W214" i="5"/>
  <c r="Q214" i="5"/>
  <c r="L214" i="5"/>
  <c r="H214" i="5"/>
  <c r="W213" i="5"/>
  <c r="Q213" i="5"/>
  <c r="L213" i="5"/>
  <c r="H213" i="5"/>
  <c r="W212" i="5"/>
  <c r="Q212" i="5"/>
  <c r="L212" i="5"/>
  <c r="H212" i="5"/>
  <c r="W211" i="5"/>
  <c r="Q211" i="5"/>
  <c r="L211" i="5"/>
  <c r="H211" i="5"/>
  <c r="V210" i="5"/>
  <c r="U210" i="5"/>
  <c r="P210" i="5"/>
  <c r="O210" i="5"/>
  <c r="N210" i="5"/>
  <c r="K210" i="5"/>
  <c r="J210" i="5"/>
  <c r="G210" i="5"/>
  <c r="F210" i="5"/>
  <c r="W209" i="5"/>
  <c r="Q209" i="5"/>
  <c r="L209" i="5"/>
  <c r="H209" i="5"/>
  <c r="W208" i="5"/>
  <c r="Q208" i="5"/>
  <c r="L208" i="5"/>
  <c r="H208" i="5"/>
  <c r="W207" i="5"/>
  <c r="Q207" i="5"/>
  <c r="L207" i="5"/>
  <c r="H207" i="5"/>
  <c r="W206" i="5"/>
  <c r="Q206" i="5"/>
  <c r="L206" i="5"/>
  <c r="H206" i="5"/>
  <c r="W205" i="5"/>
  <c r="Q205" i="5"/>
  <c r="L205" i="5"/>
  <c r="H205" i="5"/>
  <c r="V204" i="5"/>
  <c r="U204" i="5"/>
  <c r="P204" i="5"/>
  <c r="O204" i="5"/>
  <c r="N204" i="5"/>
  <c r="K204" i="5"/>
  <c r="J204" i="5"/>
  <c r="G204" i="5"/>
  <c r="F204" i="5"/>
  <c r="W203" i="5"/>
  <c r="Q203" i="5"/>
  <c r="L203" i="5"/>
  <c r="H203" i="5"/>
  <c r="W202" i="5"/>
  <c r="Q202" i="5"/>
  <c r="L202" i="5"/>
  <c r="H202" i="5"/>
  <c r="W201" i="5"/>
  <c r="Q201" i="5"/>
  <c r="L201" i="5"/>
  <c r="H201" i="5"/>
  <c r="W200" i="5"/>
  <c r="Q200" i="5"/>
  <c r="L200" i="5"/>
  <c r="H200" i="5"/>
  <c r="W199" i="5"/>
  <c r="Q199" i="5"/>
  <c r="L199" i="5"/>
  <c r="H199" i="5"/>
  <c r="V198" i="5"/>
  <c r="U198" i="5"/>
  <c r="P198" i="5"/>
  <c r="O198" i="5"/>
  <c r="N198" i="5"/>
  <c r="K198" i="5"/>
  <c r="J198" i="5"/>
  <c r="G198" i="5"/>
  <c r="F198" i="5"/>
  <c r="W197" i="5"/>
  <c r="Q197" i="5"/>
  <c r="L197" i="5"/>
  <c r="H197" i="5"/>
  <c r="W196" i="5"/>
  <c r="Q196" i="5"/>
  <c r="L196" i="5"/>
  <c r="H196" i="5"/>
  <c r="W195" i="5"/>
  <c r="Q195" i="5"/>
  <c r="L195" i="5"/>
  <c r="H195" i="5"/>
  <c r="W194" i="5"/>
  <c r="Q194" i="5"/>
  <c r="L194" i="5"/>
  <c r="H194" i="5"/>
  <c r="W193" i="5"/>
  <c r="Q193" i="5"/>
  <c r="L193" i="5"/>
  <c r="H193" i="5"/>
  <c r="V192" i="5"/>
  <c r="U192" i="5"/>
  <c r="P192" i="5"/>
  <c r="O192" i="5"/>
  <c r="N192" i="5"/>
  <c r="K192" i="5"/>
  <c r="J192" i="5"/>
  <c r="G192" i="5"/>
  <c r="F192" i="5"/>
  <c r="W191" i="5"/>
  <c r="Q191" i="5"/>
  <c r="L191" i="5"/>
  <c r="H191" i="5"/>
  <c r="W190" i="5"/>
  <c r="Q190" i="5"/>
  <c r="L190" i="5"/>
  <c r="H190" i="5"/>
  <c r="W189" i="5"/>
  <c r="Q189" i="5"/>
  <c r="L189" i="5"/>
  <c r="H189" i="5"/>
  <c r="W188" i="5"/>
  <c r="Q188" i="5"/>
  <c r="L188" i="5"/>
  <c r="H188" i="5"/>
  <c r="W187" i="5"/>
  <c r="Q187" i="5"/>
  <c r="L187" i="5"/>
  <c r="H187" i="5"/>
  <c r="V186" i="5"/>
  <c r="U186" i="5"/>
  <c r="P186" i="5"/>
  <c r="O186" i="5"/>
  <c r="N186" i="5"/>
  <c r="K186" i="5"/>
  <c r="J186" i="5"/>
  <c r="G186" i="5"/>
  <c r="F186" i="5"/>
  <c r="W185" i="5"/>
  <c r="Q185" i="5"/>
  <c r="L185" i="5"/>
  <c r="H185" i="5"/>
  <c r="W184" i="5"/>
  <c r="Q184" i="5"/>
  <c r="L184" i="5"/>
  <c r="H184" i="5"/>
  <c r="W183" i="5"/>
  <c r="Q183" i="5"/>
  <c r="L183" i="5"/>
  <c r="H183" i="5"/>
  <c r="W182" i="5"/>
  <c r="Q182" i="5"/>
  <c r="L182" i="5"/>
  <c r="H182" i="5"/>
  <c r="W181" i="5"/>
  <c r="Q181" i="5"/>
  <c r="L181" i="5"/>
  <c r="H181" i="5"/>
  <c r="V180" i="5"/>
  <c r="U180" i="5"/>
  <c r="P180" i="5"/>
  <c r="O180" i="5"/>
  <c r="N180" i="5"/>
  <c r="K180" i="5"/>
  <c r="J180" i="5"/>
  <c r="G180" i="5"/>
  <c r="F180" i="5"/>
  <c r="W179" i="5"/>
  <c r="Q179" i="5"/>
  <c r="L179" i="5"/>
  <c r="H179" i="5"/>
  <c r="W178" i="5"/>
  <c r="Q178" i="5"/>
  <c r="L178" i="5"/>
  <c r="H178" i="5"/>
  <c r="W177" i="5"/>
  <c r="Q177" i="5"/>
  <c r="L177" i="5"/>
  <c r="H177" i="5"/>
  <c r="W176" i="5"/>
  <c r="Q176" i="5"/>
  <c r="L176" i="5"/>
  <c r="H176" i="5"/>
  <c r="W175" i="5"/>
  <c r="Q175" i="5"/>
  <c r="L175" i="5"/>
  <c r="H175" i="5"/>
  <c r="V174" i="5"/>
  <c r="U174" i="5"/>
  <c r="P174" i="5"/>
  <c r="O174" i="5"/>
  <c r="N174" i="5"/>
  <c r="K174" i="5"/>
  <c r="J174" i="5"/>
  <c r="G174" i="5"/>
  <c r="F174" i="5"/>
  <c r="W173" i="5"/>
  <c r="Q173" i="5"/>
  <c r="L173" i="5"/>
  <c r="H173" i="5"/>
  <c r="W172" i="5"/>
  <c r="Q172" i="5"/>
  <c r="L172" i="5"/>
  <c r="H172" i="5"/>
  <c r="W171" i="5"/>
  <c r="Q171" i="5"/>
  <c r="L171" i="5"/>
  <c r="H171" i="5"/>
  <c r="W170" i="5"/>
  <c r="Q170" i="5"/>
  <c r="L170" i="5"/>
  <c r="H170" i="5"/>
  <c r="W169" i="5"/>
  <c r="Q169" i="5"/>
  <c r="L169" i="5"/>
  <c r="H169" i="5"/>
  <c r="V168" i="5"/>
  <c r="U168" i="5"/>
  <c r="P168" i="5"/>
  <c r="O168" i="5"/>
  <c r="N168" i="5"/>
  <c r="K168" i="5"/>
  <c r="J168" i="5"/>
  <c r="G168" i="5"/>
  <c r="F168" i="5"/>
  <c r="W167" i="5"/>
  <c r="Q167" i="5"/>
  <c r="L167" i="5"/>
  <c r="H167" i="5"/>
  <c r="W166" i="5"/>
  <c r="Q166" i="5"/>
  <c r="L166" i="5"/>
  <c r="H166" i="5"/>
  <c r="W165" i="5"/>
  <c r="Q165" i="5"/>
  <c r="L165" i="5"/>
  <c r="H165" i="5"/>
  <c r="W164" i="5"/>
  <c r="Q164" i="5"/>
  <c r="L164" i="5"/>
  <c r="H164" i="5"/>
  <c r="W163" i="5"/>
  <c r="Q163" i="5"/>
  <c r="L163" i="5"/>
  <c r="H163" i="5"/>
  <c r="V162" i="5"/>
  <c r="U162" i="5"/>
  <c r="P162" i="5"/>
  <c r="O162" i="5"/>
  <c r="N162" i="5"/>
  <c r="K162" i="5"/>
  <c r="J162" i="5"/>
  <c r="G162" i="5"/>
  <c r="F162" i="5"/>
  <c r="W161" i="5"/>
  <c r="Q161" i="5"/>
  <c r="L161" i="5"/>
  <c r="H161" i="5"/>
  <c r="W160" i="5"/>
  <c r="Q160" i="5"/>
  <c r="L160" i="5"/>
  <c r="H160" i="5"/>
  <c r="W159" i="5"/>
  <c r="Q159" i="5"/>
  <c r="L159" i="5"/>
  <c r="H159" i="5"/>
  <c r="W158" i="5"/>
  <c r="Q158" i="5"/>
  <c r="L158" i="5"/>
  <c r="H158" i="5"/>
  <c r="W157" i="5"/>
  <c r="Q157" i="5"/>
  <c r="L157" i="5"/>
  <c r="H157" i="5"/>
  <c r="V156" i="5"/>
  <c r="U156" i="5"/>
  <c r="P156" i="5"/>
  <c r="O156" i="5"/>
  <c r="N156" i="5"/>
  <c r="K156" i="5"/>
  <c r="J156" i="5"/>
  <c r="G156" i="5"/>
  <c r="F156" i="5"/>
  <c r="W155" i="5"/>
  <c r="Q155" i="5"/>
  <c r="L155" i="5"/>
  <c r="H155" i="5"/>
  <c r="W154" i="5"/>
  <c r="Q154" i="5"/>
  <c r="L154" i="5"/>
  <c r="H154" i="5"/>
  <c r="W153" i="5"/>
  <c r="Q153" i="5"/>
  <c r="L153" i="5"/>
  <c r="H153" i="5"/>
  <c r="W152" i="5"/>
  <c r="Q152" i="5"/>
  <c r="L152" i="5"/>
  <c r="H152" i="5"/>
  <c r="W151" i="5"/>
  <c r="Q151" i="5"/>
  <c r="L151" i="5"/>
  <c r="H151" i="5"/>
  <c r="V150" i="5"/>
  <c r="U150" i="5"/>
  <c r="P150" i="5"/>
  <c r="O150" i="5"/>
  <c r="N150" i="5"/>
  <c r="K150" i="5"/>
  <c r="J150" i="5"/>
  <c r="G150" i="5"/>
  <c r="F150" i="5"/>
  <c r="W149" i="5"/>
  <c r="Q149" i="5"/>
  <c r="L149" i="5"/>
  <c r="H149" i="5"/>
  <c r="W148" i="5"/>
  <c r="Q148" i="5"/>
  <c r="L148" i="5"/>
  <c r="H148" i="5"/>
  <c r="W147" i="5"/>
  <c r="Q147" i="5"/>
  <c r="L147" i="5"/>
  <c r="H147" i="5"/>
  <c r="W146" i="5"/>
  <c r="Q146" i="5"/>
  <c r="L146" i="5"/>
  <c r="H146" i="5"/>
  <c r="W145" i="5"/>
  <c r="Q145" i="5"/>
  <c r="L145" i="5"/>
  <c r="H145" i="5"/>
  <c r="V144" i="5"/>
  <c r="U144" i="5"/>
  <c r="P144" i="5"/>
  <c r="O144" i="5"/>
  <c r="N144" i="5"/>
  <c r="K144" i="5"/>
  <c r="J144" i="5"/>
  <c r="G144" i="5"/>
  <c r="F144" i="5"/>
  <c r="W143" i="5"/>
  <c r="Q143" i="5"/>
  <c r="L143" i="5"/>
  <c r="H143" i="5"/>
  <c r="W142" i="5"/>
  <c r="Q142" i="5"/>
  <c r="L142" i="5"/>
  <c r="H142" i="5"/>
  <c r="W141" i="5"/>
  <c r="Q141" i="5"/>
  <c r="L141" i="5"/>
  <c r="H141" i="5"/>
  <c r="W140" i="5"/>
  <c r="Q140" i="5"/>
  <c r="L140" i="5"/>
  <c r="H140" i="5"/>
  <c r="W139" i="5"/>
  <c r="Q139" i="5"/>
  <c r="L139" i="5"/>
  <c r="H139" i="5"/>
  <c r="V138" i="5"/>
  <c r="U138" i="5"/>
  <c r="P138" i="5"/>
  <c r="O138" i="5"/>
  <c r="N138" i="5"/>
  <c r="K138" i="5"/>
  <c r="J138" i="5"/>
  <c r="G138" i="5"/>
  <c r="F138" i="5"/>
  <c r="W137" i="5"/>
  <c r="Q137" i="5"/>
  <c r="L137" i="5"/>
  <c r="H137" i="5"/>
  <c r="W136" i="5"/>
  <c r="Q136" i="5"/>
  <c r="L136" i="5"/>
  <c r="H136" i="5"/>
  <c r="W135" i="5"/>
  <c r="Q135" i="5"/>
  <c r="L135" i="5"/>
  <c r="H135" i="5"/>
  <c r="W134" i="5"/>
  <c r="Q134" i="5"/>
  <c r="L134" i="5"/>
  <c r="H134" i="5"/>
  <c r="W133" i="5"/>
  <c r="Q133" i="5"/>
  <c r="L133" i="5"/>
  <c r="H133" i="5"/>
  <c r="V132" i="5"/>
  <c r="U132" i="5"/>
  <c r="P132" i="5"/>
  <c r="O132" i="5"/>
  <c r="N132" i="5"/>
  <c r="K132" i="5"/>
  <c r="J132" i="5"/>
  <c r="G132" i="5"/>
  <c r="F132" i="5"/>
  <c r="W131" i="5"/>
  <c r="Q131" i="5"/>
  <c r="L131" i="5"/>
  <c r="H131" i="5"/>
  <c r="W130" i="5"/>
  <c r="Q130" i="5"/>
  <c r="L130" i="5"/>
  <c r="H130" i="5"/>
  <c r="W129" i="5"/>
  <c r="Q129" i="5"/>
  <c r="L129" i="5"/>
  <c r="H129" i="5"/>
  <c r="W128" i="5"/>
  <c r="Q128" i="5"/>
  <c r="L128" i="5"/>
  <c r="H128" i="5"/>
  <c r="W127" i="5"/>
  <c r="Q127" i="5"/>
  <c r="L127" i="5"/>
  <c r="H127" i="5"/>
  <c r="V126" i="5"/>
  <c r="U126" i="5"/>
  <c r="P126" i="5"/>
  <c r="O126" i="5"/>
  <c r="N126" i="5"/>
  <c r="K126" i="5"/>
  <c r="J126" i="5"/>
  <c r="G126" i="5"/>
  <c r="F126" i="5"/>
  <c r="W125" i="5"/>
  <c r="Q125" i="5"/>
  <c r="L125" i="5"/>
  <c r="H125" i="5"/>
  <c r="W124" i="5"/>
  <c r="Q124" i="5"/>
  <c r="L124" i="5"/>
  <c r="H124" i="5"/>
  <c r="W123" i="5"/>
  <c r="Q123" i="5"/>
  <c r="L123" i="5"/>
  <c r="H123" i="5"/>
  <c r="W122" i="5"/>
  <c r="Q122" i="5"/>
  <c r="L122" i="5"/>
  <c r="H122" i="5"/>
  <c r="W121" i="5"/>
  <c r="Q121" i="5"/>
  <c r="L121" i="5"/>
  <c r="H121" i="5"/>
  <c r="V120" i="5"/>
  <c r="U120" i="5"/>
  <c r="P120" i="5"/>
  <c r="O120" i="5"/>
  <c r="N120" i="5"/>
  <c r="K120" i="5"/>
  <c r="J120" i="5"/>
  <c r="G120" i="5"/>
  <c r="F120" i="5"/>
  <c r="W119" i="5"/>
  <c r="Q119" i="5"/>
  <c r="L119" i="5"/>
  <c r="H119" i="5"/>
  <c r="W118" i="5"/>
  <c r="Q118" i="5"/>
  <c r="L118" i="5"/>
  <c r="H118" i="5"/>
  <c r="W117" i="5"/>
  <c r="Q117" i="5"/>
  <c r="L117" i="5"/>
  <c r="H117" i="5"/>
  <c r="W116" i="5"/>
  <c r="Q116" i="5"/>
  <c r="L116" i="5"/>
  <c r="H116" i="5"/>
  <c r="W115" i="5"/>
  <c r="Q115" i="5"/>
  <c r="L115" i="5"/>
  <c r="H115" i="5"/>
  <c r="V114" i="5"/>
  <c r="U114" i="5"/>
  <c r="P114" i="5"/>
  <c r="O114" i="5"/>
  <c r="N114" i="5"/>
  <c r="K114" i="5"/>
  <c r="J114" i="5"/>
  <c r="G114" i="5"/>
  <c r="F114" i="5"/>
  <c r="W113" i="5"/>
  <c r="Q113" i="5"/>
  <c r="L113" i="5"/>
  <c r="H113" i="5"/>
  <c r="W112" i="5"/>
  <c r="Q112" i="5"/>
  <c r="L112" i="5"/>
  <c r="H112" i="5"/>
  <c r="W111" i="5"/>
  <c r="Q111" i="5"/>
  <c r="L111" i="5"/>
  <c r="H111" i="5"/>
  <c r="W110" i="5"/>
  <c r="Q110" i="5"/>
  <c r="L110" i="5"/>
  <c r="H110" i="5"/>
  <c r="W109" i="5"/>
  <c r="Q109" i="5"/>
  <c r="L109" i="5"/>
  <c r="H109" i="5"/>
  <c r="V108" i="5"/>
  <c r="U108" i="5"/>
  <c r="P108" i="5"/>
  <c r="O108" i="5"/>
  <c r="N108" i="5"/>
  <c r="K108" i="5"/>
  <c r="J108" i="5"/>
  <c r="G108" i="5"/>
  <c r="F108" i="5"/>
  <c r="W107" i="5"/>
  <c r="Q107" i="5"/>
  <c r="L107" i="5"/>
  <c r="H107" i="5"/>
  <c r="W106" i="5"/>
  <c r="Q106" i="5"/>
  <c r="L106" i="5"/>
  <c r="H106" i="5"/>
  <c r="W105" i="5"/>
  <c r="Q105" i="5"/>
  <c r="L105" i="5"/>
  <c r="H105" i="5"/>
  <c r="W104" i="5"/>
  <c r="Q104" i="5"/>
  <c r="L104" i="5"/>
  <c r="H104" i="5"/>
  <c r="W103" i="5"/>
  <c r="Q103" i="5"/>
  <c r="L103" i="5"/>
  <c r="H103" i="5"/>
  <c r="I457" i="5"/>
  <c r="A103" i="5"/>
  <c r="A109" i="5" s="1"/>
  <c r="A115" i="5" s="1"/>
  <c r="A121" i="5" s="1"/>
  <c r="A127" i="5" s="1"/>
  <c r="A133" i="5" s="1"/>
  <c r="A139" i="5" s="1"/>
  <c r="A145" i="5" s="1"/>
  <c r="A151" i="5" s="1"/>
  <c r="A157" i="5" s="1"/>
  <c r="A163" i="5" s="1"/>
  <c r="A169" i="5" s="1"/>
  <c r="A175" i="5" s="1"/>
  <c r="A181" i="5" s="1"/>
  <c r="A187" i="5" s="1"/>
  <c r="A193" i="5" s="1"/>
  <c r="A199" i="5" s="1"/>
  <c r="A205" i="5" s="1"/>
  <c r="A211" i="5" s="1"/>
  <c r="A217" i="5" s="1"/>
  <c r="A223" i="5" s="1"/>
  <c r="A229" i="5" s="1"/>
  <c r="A235" i="5" s="1"/>
  <c r="A241" i="5" s="1"/>
  <c r="A247" i="5" s="1"/>
  <c r="A253" i="5" s="1"/>
  <c r="A259" i="5" s="1"/>
  <c r="A265" i="5" s="1"/>
  <c r="A271" i="5" s="1"/>
  <c r="A277" i="5" s="1"/>
  <c r="A283" i="5" s="1"/>
  <c r="A289" i="5" s="1"/>
  <c r="A295" i="5" s="1"/>
  <c r="A301" i="5" s="1"/>
  <c r="A307" i="5" s="1"/>
  <c r="A313" i="5" s="1"/>
  <c r="A319" i="5" s="1"/>
  <c r="A325" i="5" s="1"/>
  <c r="A331" i="5" s="1"/>
  <c r="A337" i="5" s="1"/>
  <c r="A343" i="5" s="1"/>
  <c r="A349" i="5" s="1"/>
  <c r="A355" i="5" s="1"/>
  <c r="A361" i="5" s="1"/>
  <c r="A367" i="5" s="1"/>
  <c r="A373" i="5" s="1"/>
  <c r="A379" i="5" s="1"/>
  <c r="A385" i="5" s="1"/>
  <c r="A391" i="5" s="1"/>
  <c r="A397" i="5" s="1"/>
  <c r="A403" i="5" s="1"/>
  <c r="A409" i="5" s="1"/>
  <c r="A415" i="5" s="1"/>
  <c r="A421" i="5" s="1"/>
  <c r="A427" i="5" s="1"/>
  <c r="A433" i="5" s="1"/>
  <c r="A439" i="5" s="1"/>
  <c r="A445" i="5" s="1"/>
  <c r="A451" i="5" s="1"/>
  <c r="A457" i="5" s="1"/>
  <c r="A463" i="5" s="1"/>
  <c r="A469" i="5" s="1"/>
  <c r="A475" i="5" s="1"/>
  <c r="A481" i="5" s="1"/>
  <c r="A487" i="5" s="1"/>
  <c r="A493" i="5" s="1"/>
  <c r="A499" i="5" s="1"/>
  <c r="A505" i="5" s="1"/>
  <c r="A511" i="5" s="1"/>
  <c r="A517" i="5" s="1"/>
  <c r="A523" i="5" s="1"/>
  <c r="A529" i="5" s="1"/>
  <c r="A535" i="5" s="1"/>
  <c r="A541" i="5" s="1"/>
  <c r="A547" i="5" s="1"/>
  <c r="A553" i="5" s="1"/>
  <c r="A559" i="5" s="1"/>
  <c r="A565" i="5" s="1"/>
  <c r="A571" i="5" s="1"/>
  <c r="A577" i="5" s="1"/>
  <c r="A583" i="5" s="1"/>
  <c r="A589" i="5" s="1"/>
  <c r="A595" i="5" s="1"/>
  <c r="A601" i="5" s="1"/>
  <c r="A607" i="5" s="1"/>
  <c r="A613" i="5" s="1"/>
  <c r="A619" i="5" s="1"/>
  <c r="A625" i="5" s="1"/>
  <c r="A631" i="5" s="1"/>
  <c r="A637" i="5" s="1"/>
  <c r="A643" i="5" s="1"/>
  <c r="A649" i="5" s="1"/>
  <c r="A655" i="5" s="1"/>
  <c r="A661" i="5" s="1"/>
  <c r="U672" i="5" l="1"/>
  <c r="R243" i="5"/>
  <c r="R245" i="5"/>
  <c r="G672" i="5"/>
  <c r="H10" i="4"/>
  <c r="H4" i="4"/>
  <c r="K672" i="5"/>
  <c r="Q426" i="5"/>
  <c r="R424" i="5" s="1"/>
  <c r="F672" i="5"/>
  <c r="W150" i="5"/>
  <c r="W198" i="5"/>
  <c r="W276" i="5"/>
  <c r="W324" i="5"/>
  <c r="W468" i="5"/>
  <c r="W516" i="5"/>
  <c r="W612" i="5"/>
  <c r="W660" i="5"/>
  <c r="R242" i="5"/>
  <c r="R244" i="5"/>
  <c r="H666" i="5"/>
  <c r="I663" i="5" s="1"/>
  <c r="L186" i="5"/>
  <c r="M183" i="5" s="1"/>
  <c r="Q204" i="5"/>
  <c r="R201" i="5" s="1"/>
  <c r="H216" i="5"/>
  <c r="I212" i="5" s="1"/>
  <c r="Q252" i="5"/>
  <c r="R251" i="5" s="1"/>
  <c r="L282" i="5"/>
  <c r="M277" i="5" s="1"/>
  <c r="L378" i="5"/>
  <c r="M377" i="5" s="1"/>
  <c r="Q396" i="5"/>
  <c r="R395" i="5" s="1"/>
  <c r="L426" i="5"/>
  <c r="M422" i="5" s="1"/>
  <c r="Q444" i="5"/>
  <c r="R441" i="5" s="1"/>
  <c r="H456" i="5"/>
  <c r="I451" i="5" s="1"/>
  <c r="L570" i="5"/>
  <c r="M566" i="5" s="1"/>
  <c r="H648" i="5"/>
  <c r="I646" i="5" s="1"/>
  <c r="L264" i="5"/>
  <c r="M262" i="5" s="1"/>
  <c r="Q282" i="5"/>
  <c r="R280" i="5" s="1"/>
  <c r="H294" i="5"/>
  <c r="I293" i="5" s="1"/>
  <c r="H342" i="5"/>
  <c r="I337" i="5" s="1"/>
  <c r="H390" i="5"/>
  <c r="I386" i="5" s="1"/>
  <c r="H438" i="5"/>
  <c r="I435" i="5" s="1"/>
  <c r="H534" i="5"/>
  <c r="I529" i="5" s="1"/>
  <c r="L552" i="5"/>
  <c r="M551" i="5" s="1"/>
  <c r="Q120" i="5"/>
  <c r="S115" i="5" s="1"/>
  <c r="L150" i="5"/>
  <c r="M146" i="5" s="1"/>
  <c r="Q168" i="5"/>
  <c r="R165" i="5" s="1"/>
  <c r="L198" i="5"/>
  <c r="M196" i="5" s="1"/>
  <c r="Q216" i="5"/>
  <c r="R212" i="5" s="1"/>
  <c r="H228" i="5"/>
  <c r="I223" i="5" s="1"/>
  <c r="H300" i="5"/>
  <c r="I298" i="5" s="1"/>
  <c r="L366" i="5"/>
  <c r="M362" i="5" s="1"/>
  <c r="L462" i="5"/>
  <c r="M461" i="5" s="1"/>
  <c r="L558" i="5"/>
  <c r="H486" i="5"/>
  <c r="I481" i="5" s="1"/>
  <c r="W282" i="5"/>
  <c r="W330" i="5"/>
  <c r="W474" i="5"/>
  <c r="H180" i="5"/>
  <c r="I178" i="5" s="1"/>
  <c r="Q384" i="5"/>
  <c r="R381" i="5" s="1"/>
  <c r="H348" i="5"/>
  <c r="H636" i="5"/>
  <c r="I635" i="5" s="1"/>
  <c r="H264" i="5"/>
  <c r="I260" i="5" s="1"/>
  <c r="H408" i="5"/>
  <c r="I407" i="5" s="1"/>
  <c r="V672" i="5"/>
  <c r="W672" i="5" s="1"/>
  <c r="D10" i="7" s="1"/>
  <c r="W671" i="5"/>
  <c r="H600" i="5"/>
  <c r="I597" i="5" s="1"/>
  <c r="H630" i="5"/>
  <c r="I628" i="5" s="1"/>
  <c r="H258" i="5"/>
  <c r="I256" i="5" s="1"/>
  <c r="L276" i="5"/>
  <c r="M274" i="5" s="1"/>
  <c r="H306" i="5"/>
  <c r="I302" i="5" s="1"/>
  <c r="H354" i="5"/>
  <c r="I351" i="5" s="1"/>
  <c r="L420" i="5"/>
  <c r="M419" i="5" s="1"/>
  <c r="Q438" i="5"/>
  <c r="R436" i="5" s="1"/>
  <c r="H450" i="5"/>
  <c r="I449" i="5" s="1"/>
  <c r="L468" i="5"/>
  <c r="R463" i="5" s="1"/>
  <c r="H540" i="5"/>
  <c r="I536" i="5" s="1"/>
  <c r="Q108" i="5"/>
  <c r="R104" i="5" s="1"/>
  <c r="W144" i="5"/>
  <c r="W192" i="5"/>
  <c r="W240" i="5"/>
  <c r="H360" i="5"/>
  <c r="I356" i="5" s="1"/>
  <c r="Q378" i="5"/>
  <c r="R377" i="5" s="1"/>
  <c r="Q150" i="5"/>
  <c r="R149" i="5" s="1"/>
  <c r="H162" i="5"/>
  <c r="I158" i="5" s="1"/>
  <c r="L180" i="5"/>
  <c r="M177" i="5" s="1"/>
  <c r="Q198" i="5"/>
  <c r="R196" i="5" s="1"/>
  <c r="H210" i="5"/>
  <c r="I207" i="5" s="1"/>
  <c r="L228" i="5"/>
  <c r="M226" i="5" s="1"/>
  <c r="Q390" i="5"/>
  <c r="R387" i="5" s="1"/>
  <c r="H402" i="5"/>
  <c r="I397" i="5" s="1"/>
  <c r="W408" i="5"/>
  <c r="W456" i="5"/>
  <c r="H498" i="5"/>
  <c r="I497" i="5" s="1"/>
  <c r="W522" i="5"/>
  <c r="Q534" i="5"/>
  <c r="R533" i="5" s="1"/>
  <c r="H546" i="5"/>
  <c r="I543" i="5" s="1"/>
  <c r="W570" i="5"/>
  <c r="W669" i="5"/>
  <c r="W670" i="5"/>
  <c r="O672" i="5"/>
  <c r="Q570" i="5"/>
  <c r="R565" i="5" s="1"/>
  <c r="W360" i="5"/>
  <c r="L372" i="5"/>
  <c r="M368" i="5" s="1"/>
  <c r="W618" i="5"/>
  <c r="W666" i="5"/>
  <c r="W668" i="5"/>
  <c r="Q114" i="5"/>
  <c r="R111" i="5" s="1"/>
  <c r="L144" i="5"/>
  <c r="M142" i="5" s="1"/>
  <c r="Q162" i="5"/>
  <c r="R157" i="5" s="1"/>
  <c r="H174" i="5"/>
  <c r="I169" i="5" s="1"/>
  <c r="L192" i="5"/>
  <c r="M190" i="5" s="1"/>
  <c r="Q210" i="5"/>
  <c r="R208" i="5" s="1"/>
  <c r="H222" i="5"/>
  <c r="I220" i="5" s="1"/>
  <c r="L240" i="5"/>
  <c r="M238" i="5" s="1"/>
  <c r="H336" i="5"/>
  <c r="I334" i="5" s="1"/>
  <c r="H312" i="5"/>
  <c r="I307" i="5" s="1"/>
  <c r="L408" i="5"/>
  <c r="M407" i="5" s="1"/>
  <c r="P672" i="5"/>
  <c r="H252" i="5"/>
  <c r="I247" i="5" s="1"/>
  <c r="L270" i="5"/>
  <c r="M268" i="5" s="1"/>
  <c r="H396" i="5"/>
  <c r="I393" i="5" s="1"/>
  <c r="Q432" i="5"/>
  <c r="R428" i="5" s="1"/>
  <c r="H444" i="5"/>
  <c r="I440" i="5" s="1"/>
  <c r="H588" i="5"/>
  <c r="I583" i="5" s="1"/>
  <c r="H168" i="5"/>
  <c r="I163" i="5" s="1"/>
  <c r="L234" i="5"/>
  <c r="M229" i="5" s="1"/>
  <c r="W384" i="5"/>
  <c r="W432" i="5"/>
  <c r="D72" i="6"/>
  <c r="D93" i="6"/>
  <c r="E93" i="6" s="1"/>
  <c r="F93" i="6" s="1"/>
  <c r="H492" i="5"/>
  <c r="I490" i="5" s="1"/>
  <c r="W108" i="5"/>
  <c r="W126" i="5"/>
  <c r="W174" i="5"/>
  <c r="W222" i="5"/>
  <c r="W258" i="5"/>
  <c r="W306" i="5"/>
  <c r="W498" i="5"/>
  <c r="W594" i="5"/>
  <c r="W642" i="5"/>
  <c r="H504" i="5"/>
  <c r="I499" i="5" s="1"/>
  <c r="Q540" i="5"/>
  <c r="R539" i="5" s="1"/>
  <c r="H552" i="5"/>
  <c r="I551" i="5" s="1"/>
  <c r="L360" i="5"/>
  <c r="M356" i="5" s="1"/>
  <c r="H420" i="5"/>
  <c r="I416" i="5" s="1"/>
  <c r="L438" i="5"/>
  <c r="M437" i="5" s="1"/>
  <c r="Q456" i="5"/>
  <c r="R454" i="5" s="1"/>
  <c r="H516" i="5"/>
  <c r="I515" i="5" s="1"/>
  <c r="L534" i="5"/>
  <c r="Q552" i="5"/>
  <c r="S547" i="5" s="1"/>
  <c r="H564" i="5"/>
  <c r="I563" i="5" s="1"/>
  <c r="H612" i="5"/>
  <c r="I610" i="5" s="1"/>
  <c r="H660" i="5"/>
  <c r="I655" i="5" s="1"/>
  <c r="W552" i="5"/>
  <c r="L564" i="5"/>
  <c r="M560" i="5" s="1"/>
  <c r="H594" i="5"/>
  <c r="I589" i="5" s="1"/>
  <c r="H582" i="5"/>
  <c r="I580" i="5" s="1"/>
  <c r="H108" i="5"/>
  <c r="I107" i="5" s="1"/>
  <c r="Q144" i="5"/>
  <c r="R142" i="5" s="1"/>
  <c r="H156" i="5"/>
  <c r="I152" i="5" s="1"/>
  <c r="L174" i="5"/>
  <c r="M172" i="5" s="1"/>
  <c r="Q192" i="5"/>
  <c r="S187" i="5" s="1"/>
  <c r="H204" i="5"/>
  <c r="I202" i="5" s="1"/>
  <c r="L222" i="5"/>
  <c r="M217" i="5" s="1"/>
  <c r="Q240" i="5"/>
  <c r="R236" i="5" s="1"/>
  <c r="L258" i="5"/>
  <c r="M257" i="5" s="1"/>
  <c r="Q276" i="5"/>
  <c r="R273" i="5" s="1"/>
  <c r="L456" i="5"/>
  <c r="M452" i="5" s="1"/>
  <c r="J672" i="5"/>
  <c r="H150" i="5"/>
  <c r="I148" i="5" s="1"/>
  <c r="L168" i="5"/>
  <c r="M165" i="5" s="1"/>
  <c r="Q186" i="5"/>
  <c r="R181" i="5" s="1"/>
  <c r="H198" i="5"/>
  <c r="I196" i="5" s="1"/>
  <c r="L216" i="5"/>
  <c r="M214" i="5" s="1"/>
  <c r="Q234" i="5"/>
  <c r="R232" i="5" s="1"/>
  <c r="H246" i="5"/>
  <c r="I243" i="5" s="1"/>
  <c r="L252" i="5"/>
  <c r="M251" i="5" s="1"/>
  <c r="Q270" i="5"/>
  <c r="R266" i="5" s="1"/>
  <c r="H282" i="5"/>
  <c r="I280" i="5" s="1"/>
  <c r="H330" i="5"/>
  <c r="I325" i="5" s="1"/>
  <c r="Q366" i="5"/>
  <c r="R361" i="5" s="1"/>
  <c r="H378" i="5"/>
  <c r="I374" i="5" s="1"/>
  <c r="L396" i="5"/>
  <c r="M393" i="5" s="1"/>
  <c r="Q414" i="5"/>
  <c r="S409" i="5" s="1"/>
  <c r="H426" i="5"/>
  <c r="I424" i="5" s="1"/>
  <c r="L444" i="5"/>
  <c r="M443" i="5" s="1"/>
  <c r="Q462" i="5"/>
  <c r="R461" i="5" s="1"/>
  <c r="H522" i="5"/>
  <c r="I517" i="5" s="1"/>
  <c r="L540" i="5"/>
  <c r="Q558" i="5"/>
  <c r="R556" i="5" s="1"/>
  <c r="H618" i="5"/>
  <c r="I613" i="5" s="1"/>
  <c r="W654" i="5"/>
  <c r="L114" i="5"/>
  <c r="M109" i="5" s="1"/>
  <c r="W120" i="5"/>
  <c r="Q132" i="5"/>
  <c r="R128" i="5" s="1"/>
  <c r="H144" i="5"/>
  <c r="I140" i="5" s="1"/>
  <c r="L162" i="5"/>
  <c r="M160" i="5" s="1"/>
  <c r="W168" i="5"/>
  <c r="Q180" i="5"/>
  <c r="R178" i="5" s="1"/>
  <c r="H192" i="5"/>
  <c r="I190" i="5" s="1"/>
  <c r="L210" i="5"/>
  <c r="M206" i="5" s="1"/>
  <c r="W216" i="5"/>
  <c r="Q228" i="5"/>
  <c r="R225" i="5" s="1"/>
  <c r="H240" i="5"/>
  <c r="I237" i="5" s="1"/>
  <c r="W252" i="5"/>
  <c r="Q264" i="5"/>
  <c r="S259" i="5" s="1"/>
  <c r="S264" i="5" s="1"/>
  <c r="H276" i="5"/>
  <c r="I273" i="5" s="1"/>
  <c r="W300" i="5"/>
  <c r="H324" i="5"/>
  <c r="I323" i="5" s="1"/>
  <c r="W348" i="5"/>
  <c r="Q360" i="5"/>
  <c r="R356" i="5" s="1"/>
  <c r="H372" i="5"/>
  <c r="I368" i="5" s="1"/>
  <c r="L390" i="5"/>
  <c r="M389" i="5" s="1"/>
  <c r="Q408" i="5"/>
  <c r="R403" i="5" s="1"/>
  <c r="W492" i="5"/>
  <c r="W588" i="5"/>
  <c r="W636" i="5"/>
  <c r="H642" i="5"/>
  <c r="I639" i="5" s="1"/>
  <c r="Q372" i="5"/>
  <c r="R369" i="5" s="1"/>
  <c r="H384" i="5"/>
  <c r="I383" i="5" s="1"/>
  <c r="L402" i="5"/>
  <c r="M399" i="5" s="1"/>
  <c r="Q420" i="5"/>
  <c r="R415" i="5" s="1"/>
  <c r="H432" i="5"/>
  <c r="I428" i="5" s="1"/>
  <c r="L450" i="5"/>
  <c r="M447" i="5" s="1"/>
  <c r="Q468" i="5"/>
  <c r="S463" i="5" s="1"/>
  <c r="H480" i="5"/>
  <c r="I476" i="5" s="1"/>
  <c r="H528" i="5"/>
  <c r="I524" i="5" s="1"/>
  <c r="L546" i="5"/>
  <c r="M543" i="5" s="1"/>
  <c r="Q564" i="5"/>
  <c r="R559" i="5" s="1"/>
  <c r="H624" i="5"/>
  <c r="I622" i="5" s="1"/>
  <c r="L108" i="5"/>
  <c r="M105" i="5" s="1"/>
  <c r="Q126" i="5"/>
  <c r="R125" i="5" s="1"/>
  <c r="Q174" i="5"/>
  <c r="S169" i="5" s="1"/>
  <c r="H186" i="5"/>
  <c r="I182" i="5" s="1"/>
  <c r="L204" i="5"/>
  <c r="M200" i="5" s="1"/>
  <c r="Q222" i="5"/>
  <c r="R217" i="5" s="1"/>
  <c r="H234" i="5"/>
  <c r="I233" i="5" s="1"/>
  <c r="Q258" i="5"/>
  <c r="R257" i="5" s="1"/>
  <c r="H270" i="5"/>
  <c r="I268" i="5" s="1"/>
  <c r="H318" i="5"/>
  <c r="I314" i="5" s="1"/>
  <c r="H366" i="5"/>
  <c r="I365" i="5" s="1"/>
  <c r="L384" i="5"/>
  <c r="M381" i="5" s="1"/>
  <c r="Q402" i="5"/>
  <c r="R401" i="5" s="1"/>
  <c r="H414" i="5"/>
  <c r="I410" i="5" s="1"/>
  <c r="L432" i="5"/>
  <c r="M431" i="5" s="1"/>
  <c r="Q450" i="5"/>
  <c r="R445" i="5" s="1"/>
  <c r="H462" i="5"/>
  <c r="I458" i="5" s="1"/>
  <c r="H510" i="5"/>
  <c r="I507" i="5" s="1"/>
  <c r="Q546" i="5"/>
  <c r="R544" i="5" s="1"/>
  <c r="H558" i="5"/>
  <c r="I556" i="5" s="1"/>
  <c r="H606" i="5"/>
  <c r="I601" i="5" s="1"/>
  <c r="H654" i="5"/>
  <c r="I649" i="5" s="1"/>
  <c r="L414" i="5"/>
  <c r="M409" i="5" s="1"/>
  <c r="L246" i="5"/>
  <c r="M245" i="5" s="1"/>
  <c r="W366" i="5"/>
  <c r="W390" i="5"/>
  <c r="W414" i="5"/>
  <c r="W438" i="5"/>
  <c r="W462" i="5"/>
  <c r="W534" i="5"/>
  <c r="W558" i="5"/>
  <c r="H25" i="4"/>
  <c r="W132" i="5"/>
  <c r="W156" i="5"/>
  <c r="W180" i="5"/>
  <c r="W204" i="5"/>
  <c r="W228" i="5"/>
  <c r="W264" i="5"/>
  <c r="W288" i="5"/>
  <c r="W312" i="5"/>
  <c r="W336" i="5"/>
  <c r="W480" i="5"/>
  <c r="W504" i="5"/>
  <c r="W528" i="5"/>
  <c r="W576" i="5"/>
  <c r="W600" i="5"/>
  <c r="W624" i="5"/>
  <c r="W648" i="5"/>
  <c r="W114" i="5"/>
  <c r="W138" i="5"/>
  <c r="W162" i="5"/>
  <c r="W186" i="5"/>
  <c r="W210" i="5"/>
  <c r="W234" i="5"/>
  <c r="Q246" i="5"/>
  <c r="S241" i="5" s="1"/>
  <c r="S246" i="5" s="1"/>
  <c r="W246" i="5"/>
  <c r="W270" i="5"/>
  <c r="W294" i="5"/>
  <c r="W318" i="5"/>
  <c r="W342" i="5"/>
  <c r="W372" i="5"/>
  <c r="W396" i="5"/>
  <c r="W420" i="5"/>
  <c r="W444" i="5"/>
  <c r="W486" i="5"/>
  <c r="W510" i="5"/>
  <c r="W540" i="5"/>
  <c r="W564" i="5"/>
  <c r="W582" i="5"/>
  <c r="W606" i="5"/>
  <c r="W630" i="5"/>
  <c r="W354" i="5"/>
  <c r="W378" i="5"/>
  <c r="W402" i="5"/>
  <c r="W426" i="5"/>
  <c r="W450" i="5"/>
  <c r="W546" i="5"/>
  <c r="D88" i="6"/>
  <c r="D66" i="6"/>
  <c r="L138" i="5"/>
  <c r="M133" i="5" s="1"/>
  <c r="H114" i="5"/>
  <c r="I110" i="5" s="1"/>
  <c r="L120" i="5"/>
  <c r="M117" i="5" s="1"/>
  <c r="L126" i="5"/>
  <c r="M123" i="5" s="1"/>
  <c r="L132" i="5"/>
  <c r="M131" i="5" s="1"/>
  <c r="M273" i="5"/>
  <c r="R262" i="5"/>
  <c r="R260" i="5"/>
  <c r="H120" i="5"/>
  <c r="I117" i="5" s="1"/>
  <c r="H126" i="5"/>
  <c r="I123" i="5" s="1"/>
  <c r="H132" i="5"/>
  <c r="I129" i="5" s="1"/>
  <c r="H138" i="5"/>
  <c r="Q138" i="5"/>
  <c r="I166" i="5"/>
  <c r="R237" i="5"/>
  <c r="R239" i="5"/>
  <c r="R261" i="5"/>
  <c r="R263" i="5"/>
  <c r="H288" i="5"/>
  <c r="I285" i="5" s="1"/>
  <c r="Q288" i="5"/>
  <c r="R283" i="5" s="1"/>
  <c r="R365" i="5"/>
  <c r="M429" i="5"/>
  <c r="M427" i="5"/>
  <c r="R447" i="5"/>
  <c r="H668" i="5"/>
  <c r="L668" i="5"/>
  <c r="Q668" i="5"/>
  <c r="H670" i="5"/>
  <c r="L670" i="5"/>
  <c r="Q670" i="5"/>
  <c r="N667" i="5"/>
  <c r="N672" i="5" s="1"/>
  <c r="D6" i="7" s="1"/>
  <c r="R235" i="5"/>
  <c r="R241" i="5"/>
  <c r="R259" i="5"/>
  <c r="I271" i="5"/>
  <c r="M271" i="5"/>
  <c r="R364" i="5"/>
  <c r="M428" i="5"/>
  <c r="M430" i="5"/>
  <c r="L288" i="5"/>
  <c r="M283" i="5" s="1"/>
  <c r="M375" i="5"/>
  <c r="M373" i="5"/>
  <c r="M385" i="5"/>
  <c r="M413" i="5"/>
  <c r="M411" i="5"/>
  <c r="H667" i="5"/>
  <c r="L667" i="5"/>
  <c r="Q667" i="5"/>
  <c r="H669" i="5"/>
  <c r="L669" i="5"/>
  <c r="Q669" i="5"/>
  <c r="H671" i="5"/>
  <c r="L671" i="5"/>
  <c r="Q671" i="5"/>
  <c r="L156" i="5"/>
  <c r="Q156" i="5"/>
  <c r="R151" i="5" s="1"/>
  <c r="M376" i="5"/>
  <c r="M386" i="5"/>
  <c r="M388" i="5"/>
  <c r="M400" i="5"/>
  <c r="M412" i="5"/>
  <c r="H474" i="5"/>
  <c r="I469" i="5" s="1"/>
  <c r="Q474" i="5"/>
  <c r="R469" i="5" s="1"/>
  <c r="M539" i="5"/>
  <c r="M537" i="5"/>
  <c r="M535" i="5"/>
  <c r="R567" i="5"/>
  <c r="L294" i="5"/>
  <c r="Q294" i="5"/>
  <c r="L300" i="5"/>
  <c r="Q300" i="5"/>
  <c r="R295" i="5" s="1"/>
  <c r="L306" i="5"/>
  <c r="Q306" i="5"/>
  <c r="L312" i="5"/>
  <c r="Q312" i="5"/>
  <c r="R307" i="5" s="1"/>
  <c r="L318" i="5"/>
  <c r="Q318" i="5"/>
  <c r="L324" i="5"/>
  <c r="Q324" i="5"/>
  <c r="R319" i="5" s="1"/>
  <c r="L330" i="5"/>
  <c r="Q330" i="5"/>
  <c r="L336" i="5"/>
  <c r="Q336" i="5"/>
  <c r="R331" i="5" s="1"/>
  <c r="L342" i="5"/>
  <c r="Q342" i="5"/>
  <c r="L348" i="5"/>
  <c r="M344" i="5" s="1"/>
  <c r="Q348" i="5"/>
  <c r="S343" i="5" s="1"/>
  <c r="L354" i="5"/>
  <c r="M349" i="5" s="1"/>
  <c r="Q354" i="5"/>
  <c r="S349" i="5" s="1"/>
  <c r="H468" i="5"/>
  <c r="M536" i="5"/>
  <c r="M538" i="5"/>
  <c r="L474" i="5"/>
  <c r="M469" i="5" s="1"/>
  <c r="I502" i="5"/>
  <c r="I500" i="5"/>
  <c r="M531" i="5"/>
  <c r="M529" i="5"/>
  <c r="M557" i="5"/>
  <c r="M555" i="5"/>
  <c r="M553" i="5"/>
  <c r="R563" i="5"/>
  <c r="R561" i="5"/>
  <c r="I289" i="5"/>
  <c r="I301" i="5"/>
  <c r="I343" i="5"/>
  <c r="I501" i="5"/>
  <c r="I503" i="5"/>
  <c r="M530" i="5"/>
  <c r="M532" i="5"/>
  <c r="M533" i="5"/>
  <c r="M554" i="5"/>
  <c r="M556" i="5"/>
  <c r="R560" i="5"/>
  <c r="R562" i="5"/>
  <c r="H576" i="5"/>
  <c r="I575" i="5" s="1"/>
  <c r="Q576" i="5"/>
  <c r="R571" i="5" s="1"/>
  <c r="L480" i="5"/>
  <c r="Q480" i="5"/>
  <c r="L486" i="5"/>
  <c r="Q486" i="5"/>
  <c r="R481" i="5" s="1"/>
  <c r="L492" i="5"/>
  <c r="Q492" i="5"/>
  <c r="L498" i="5"/>
  <c r="Q498" i="5"/>
  <c r="R493" i="5" s="1"/>
  <c r="L504" i="5"/>
  <c r="Q504" i="5"/>
  <c r="L510" i="5"/>
  <c r="Q510" i="5"/>
  <c r="R505" i="5" s="1"/>
  <c r="L516" i="5"/>
  <c r="Q516" i="5"/>
  <c r="L522" i="5"/>
  <c r="M518" i="5" s="1"/>
  <c r="Q522" i="5"/>
  <c r="S517" i="5" s="1"/>
  <c r="L528" i="5"/>
  <c r="M523" i="5" s="1"/>
  <c r="Q528" i="5"/>
  <c r="S523" i="5" s="1"/>
  <c r="H570" i="5"/>
  <c r="I581" i="5"/>
  <c r="I662" i="5"/>
  <c r="L576" i="5"/>
  <c r="M573" i="5" s="1"/>
  <c r="I634" i="5"/>
  <c r="R569" i="5"/>
  <c r="I621" i="5"/>
  <c r="I633" i="5"/>
  <c r="L582" i="5"/>
  <c r="M577" i="5" s="1"/>
  <c r="Q582" i="5"/>
  <c r="L588" i="5"/>
  <c r="M583" i="5" s="1"/>
  <c r="Q588" i="5"/>
  <c r="L594" i="5"/>
  <c r="M589" i="5" s="1"/>
  <c r="Q594" i="5"/>
  <c r="L600" i="5"/>
  <c r="M595" i="5" s="1"/>
  <c r="Q600" i="5"/>
  <c r="L606" i="5"/>
  <c r="M601" i="5" s="1"/>
  <c r="Q606" i="5"/>
  <c r="L612" i="5"/>
  <c r="M607" i="5" s="1"/>
  <c r="Q612" i="5"/>
  <c r="L618" i="5"/>
  <c r="M613" i="5" s="1"/>
  <c r="Q618" i="5"/>
  <c r="L624" i="5"/>
  <c r="M619" i="5" s="1"/>
  <c r="Q624" i="5"/>
  <c r="L630" i="5"/>
  <c r="M625" i="5" s="1"/>
  <c r="Q630" i="5"/>
  <c r="L636" i="5"/>
  <c r="M631" i="5" s="1"/>
  <c r="Q636" i="5"/>
  <c r="L642" i="5"/>
  <c r="M637" i="5" s="1"/>
  <c r="Q642" i="5"/>
  <c r="L648" i="5"/>
  <c r="M643" i="5" s="1"/>
  <c r="Q648" i="5"/>
  <c r="L654" i="5"/>
  <c r="M649" i="5" s="1"/>
  <c r="Q654" i="5"/>
  <c r="L660" i="5"/>
  <c r="M655" i="5" s="1"/>
  <c r="Q660" i="5"/>
  <c r="L666" i="5"/>
  <c r="M662" i="5" s="1"/>
  <c r="Q666" i="5"/>
  <c r="S661" i="5" s="1"/>
  <c r="W667" i="5"/>
  <c r="I577" i="5"/>
  <c r="I619" i="5"/>
  <c r="I631" i="5"/>
  <c r="M401" i="5" l="1"/>
  <c r="R362" i="5"/>
  <c r="R363" i="5"/>
  <c r="I167" i="5"/>
  <c r="I602" i="5"/>
  <c r="I153" i="5"/>
  <c r="I604" i="5"/>
  <c r="R368" i="5"/>
  <c r="I335" i="5"/>
  <c r="R398" i="5"/>
  <c r="S145" i="5"/>
  <c r="S150" i="5" s="1"/>
  <c r="R188" i="5"/>
  <c r="I625" i="5"/>
  <c r="M363" i="5"/>
  <c r="I235" i="5"/>
  <c r="M559" i="5"/>
  <c r="S355" i="5"/>
  <c r="S360" i="5" s="1"/>
  <c r="R199" i="5"/>
  <c r="M227" i="5"/>
  <c r="R400" i="5"/>
  <c r="R129" i="5"/>
  <c r="R452" i="5"/>
  <c r="R376" i="5"/>
  <c r="R146" i="5"/>
  <c r="I331" i="5"/>
  <c r="I277" i="5"/>
  <c r="I647" i="5"/>
  <c r="I332" i="5"/>
  <c r="R145" i="5"/>
  <c r="S421" i="5"/>
  <c r="T421" i="5" s="1"/>
  <c r="T426" i="5" s="1"/>
  <c r="X426" i="5" s="1"/>
  <c r="R127" i="5"/>
  <c r="I603" i="5"/>
  <c r="M547" i="5"/>
  <c r="I281" i="5"/>
  <c r="R421" i="5"/>
  <c r="M278" i="5"/>
  <c r="I535" i="5"/>
  <c r="I605" i="5"/>
  <c r="M561" i="5"/>
  <c r="I333" i="5"/>
  <c r="M163" i="5"/>
  <c r="R148" i="5"/>
  <c r="I645" i="5"/>
  <c r="I527" i="5"/>
  <c r="I139" i="5"/>
  <c r="I526" i="5"/>
  <c r="M279" i="5"/>
  <c r="I253" i="5"/>
  <c r="M465" i="5"/>
  <c r="R423" i="5"/>
  <c r="R249" i="5"/>
  <c r="M280" i="5"/>
  <c r="R130" i="5"/>
  <c r="M281" i="5"/>
  <c r="R247" i="5"/>
  <c r="R465" i="5"/>
  <c r="R409" i="5"/>
  <c r="S247" i="5"/>
  <c r="S252" i="5" s="1"/>
  <c r="R124" i="5"/>
  <c r="R382" i="5"/>
  <c r="R371" i="5"/>
  <c r="I278" i="5"/>
  <c r="R248" i="5"/>
  <c r="R119" i="5"/>
  <c r="I491" i="5"/>
  <c r="M361" i="5"/>
  <c r="R422" i="5"/>
  <c r="R449" i="5"/>
  <c r="S223" i="5"/>
  <c r="S228" i="5" s="1"/>
  <c r="I643" i="5"/>
  <c r="I644" i="5"/>
  <c r="I632" i="5"/>
  <c r="I629" i="5"/>
  <c r="I626" i="5"/>
  <c r="I627" i="5"/>
  <c r="M563" i="5"/>
  <c r="M562" i="5"/>
  <c r="M549" i="5"/>
  <c r="M548" i="5"/>
  <c r="M550" i="5"/>
  <c r="I537" i="5"/>
  <c r="I539" i="5"/>
  <c r="I538" i="5"/>
  <c r="I523" i="5"/>
  <c r="I525" i="5"/>
  <c r="I513" i="5"/>
  <c r="I495" i="5"/>
  <c r="I494" i="5"/>
  <c r="I489" i="5"/>
  <c r="I488" i="5"/>
  <c r="I487" i="5"/>
  <c r="R466" i="5"/>
  <c r="M463" i="5"/>
  <c r="M467" i="5"/>
  <c r="R467" i="5"/>
  <c r="R464" i="5"/>
  <c r="M466" i="5"/>
  <c r="M464" i="5"/>
  <c r="M458" i="5"/>
  <c r="M459" i="5"/>
  <c r="M460" i="5"/>
  <c r="M457" i="5"/>
  <c r="R460" i="5"/>
  <c r="R458" i="5"/>
  <c r="S451" i="5"/>
  <c r="S456" i="5" s="1"/>
  <c r="R451" i="5"/>
  <c r="R453" i="5"/>
  <c r="R455" i="5"/>
  <c r="I441" i="5"/>
  <c r="I443" i="5"/>
  <c r="I439" i="5"/>
  <c r="M439" i="5"/>
  <c r="I442" i="5"/>
  <c r="M433" i="5"/>
  <c r="R425" i="5"/>
  <c r="R380" i="5"/>
  <c r="R379" i="5"/>
  <c r="R383" i="5"/>
  <c r="S379" i="5"/>
  <c r="T379" i="5" s="1"/>
  <c r="T384" i="5" s="1"/>
  <c r="X384" i="5" s="1"/>
  <c r="S373" i="5"/>
  <c r="S378" i="5" s="1"/>
  <c r="S367" i="5"/>
  <c r="T367" i="5" s="1"/>
  <c r="T372" i="5" s="1"/>
  <c r="X372" i="5" s="1"/>
  <c r="R367" i="5"/>
  <c r="R370" i="5"/>
  <c r="M365" i="5"/>
  <c r="M364" i="5"/>
  <c r="R357" i="5"/>
  <c r="R355" i="5"/>
  <c r="R359" i="5"/>
  <c r="R358" i="5"/>
  <c r="I313" i="5"/>
  <c r="I291" i="5"/>
  <c r="I279" i="5"/>
  <c r="R277" i="5"/>
  <c r="M275" i="5"/>
  <c r="M272" i="5"/>
  <c r="M263" i="5"/>
  <c r="M259" i="5"/>
  <c r="I261" i="5"/>
  <c r="I262" i="5"/>
  <c r="M261" i="5"/>
  <c r="M260" i="5"/>
  <c r="I257" i="5"/>
  <c r="I255" i="5"/>
  <c r="S253" i="5"/>
  <c r="T253" i="5" s="1"/>
  <c r="T258" i="5" s="1"/>
  <c r="X258" i="5" s="1"/>
  <c r="I254" i="5"/>
  <c r="R250" i="5"/>
  <c r="R238" i="5"/>
  <c r="I231" i="5"/>
  <c r="I230" i="5"/>
  <c r="I229" i="5"/>
  <c r="I232" i="5"/>
  <c r="R223" i="5"/>
  <c r="M215" i="5"/>
  <c r="M199" i="5"/>
  <c r="I201" i="5"/>
  <c r="I199" i="5"/>
  <c r="I193" i="5"/>
  <c r="M175" i="5"/>
  <c r="M176" i="5"/>
  <c r="M178" i="5"/>
  <c r="I172" i="5"/>
  <c r="I165" i="5"/>
  <c r="I164" i="5"/>
  <c r="M157" i="5"/>
  <c r="R161" i="5"/>
  <c r="M159" i="5"/>
  <c r="R159" i="5"/>
  <c r="S157" i="5"/>
  <c r="S162" i="5" s="1"/>
  <c r="I160" i="5"/>
  <c r="M148" i="5"/>
  <c r="R147" i="5"/>
  <c r="M149" i="5"/>
  <c r="R118" i="5"/>
  <c r="R116" i="5"/>
  <c r="R112" i="5"/>
  <c r="R113" i="5"/>
  <c r="S103" i="5"/>
  <c r="T103" i="5" s="1"/>
  <c r="T108" i="5" s="1"/>
  <c r="X108" i="5" s="1"/>
  <c r="R103" i="5"/>
  <c r="R105" i="5"/>
  <c r="R106" i="5"/>
  <c r="D5" i="7"/>
  <c r="H6" i="4"/>
  <c r="R404" i="5"/>
  <c r="R446" i="5"/>
  <c r="R536" i="5"/>
  <c r="S535" i="5"/>
  <c r="S540" i="5" s="1"/>
  <c r="R535" i="5"/>
  <c r="S415" i="5"/>
  <c r="S420" i="5" s="1"/>
  <c r="R537" i="5"/>
  <c r="R417" i="5"/>
  <c r="R548" i="5"/>
  <c r="S397" i="5"/>
  <c r="S402" i="5" s="1"/>
  <c r="R538" i="5"/>
  <c r="S391" i="5"/>
  <c r="S396" i="5" s="1"/>
  <c r="R554" i="5"/>
  <c r="R418" i="5"/>
  <c r="R391" i="5"/>
  <c r="S193" i="5"/>
  <c r="S198" i="5" s="1"/>
  <c r="R393" i="5"/>
  <c r="S439" i="5"/>
  <c r="S444" i="5" s="1"/>
  <c r="R439" i="5"/>
  <c r="R413" i="5"/>
  <c r="R547" i="5"/>
  <c r="R568" i="5"/>
  <c r="R442" i="5"/>
  <c r="R394" i="5"/>
  <c r="R281" i="5"/>
  <c r="R167" i="5"/>
  <c r="R158" i="5"/>
  <c r="R107" i="5"/>
  <c r="S559" i="5"/>
  <c r="S564" i="5" s="1"/>
  <c r="R549" i="5"/>
  <c r="R566" i="5"/>
  <c r="S565" i="5"/>
  <c r="S570" i="5" s="1"/>
  <c r="R555" i="5"/>
  <c r="R392" i="5"/>
  <c r="R407" i="5"/>
  <c r="S361" i="5"/>
  <c r="S366" i="5" s="1"/>
  <c r="R117" i="5"/>
  <c r="S235" i="5"/>
  <c r="S240" i="5" s="1"/>
  <c r="R166" i="5"/>
  <c r="R255" i="5"/>
  <c r="S277" i="5"/>
  <c r="S282" i="5" s="1"/>
  <c r="R160" i="5"/>
  <c r="R411" i="5"/>
  <c r="R214" i="5"/>
  <c r="R215" i="5"/>
  <c r="S553" i="5"/>
  <c r="S558" i="5" s="1"/>
  <c r="S403" i="5"/>
  <c r="T403" i="5" s="1"/>
  <c r="T408" i="5" s="1"/>
  <c r="X408" i="5" s="1"/>
  <c r="S163" i="5"/>
  <c r="S168" i="5" s="1"/>
  <c r="R254" i="5"/>
  <c r="R553" i="5"/>
  <c r="R405" i="5"/>
  <c r="R163" i="5"/>
  <c r="R164" i="5"/>
  <c r="R278" i="5"/>
  <c r="R550" i="5"/>
  <c r="R551" i="5"/>
  <c r="R557" i="5"/>
  <c r="R440" i="5"/>
  <c r="R279" i="5"/>
  <c r="R115" i="5"/>
  <c r="S121" i="5"/>
  <c r="T121" i="5" s="1"/>
  <c r="T126" i="5" s="1"/>
  <c r="X126" i="5" s="1"/>
  <c r="M410" i="5"/>
  <c r="M161" i="5"/>
  <c r="M202" i="5"/>
  <c r="M421" i="5"/>
  <c r="M197" i="5"/>
  <c r="M423" i="5"/>
  <c r="M418" i="5"/>
  <c r="M195" i="5"/>
  <c r="M230" i="5"/>
  <c r="M213" i="5"/>
  <c r="M398" i="5"/>
  <c r="M374" i="5"/>
  <c r="M425" i="5"/>
  <c r="M387" i="5"/>
  <c r="M406" i="5"/>
  <c r="M241" i="5"/>
  <c r="M145" i="5"/>
  <c r="M451" i="5"/>
  <c r="M403" i="5"/>
  <c r="M147" i="5"/>
  <c r="M254" i="5"/>
  <c r="M158" i="5"/>
  <c r="M179" i="5"/>
  <c r="M224" i="5"/>
  <c r="M223" i="5"/>
  <c r="M225" i="5"/>
  <c r="M247" i="5"/>
  <c r="M449" i="5"/>
  <c r="M255" i="5"/>
  <c r="M424" i="5"/>
  <c r="M397" i="5"/>
  <c r="M404" i="5"/>
  <c r="M265" i="5"/>
  <c r="M193" i="5"/>
  <c r="M453" i="5"/>
  <c r="M405" i="5"/>
  <c r="M355" i="5"/>
  <c r="M212" i="5"/>
  <c r="M455" i="5"/>
  <c r="M243" i="5"/>
  <c r="I485" i="5"/>
  <c r="I376" i="5"/>
  <c r="I179" i="5"/>
  <c r="I483" i="5"/>
  <c r="I623" i="5"/>
  <c r="I561" i="5"/>
  <c r="I404" i="5"/>
  <c r="I373" i="5"/>
  <c r="I173" i="5"/>
  <c r="I227" i="5"/>
  <c r="I146" i="5"/>
  <c r="I506" i="5"/>
  <c r="I508" i="5"/>
  <c r="I341" i="5"/>
  <c r="I505" i="5"/>
  <c r="I339" i="5"/>
  <c r="I399" i="5"/>
  <c r="I225" i="5"/>
  <c r="I478" i="5"/>
  <c r="I620" i="5"/>
  <c r="I188" i="5"/>
  <c r="I106" i="5"/>
  <c r="I596" i="5"/>
  <c r="I579" i="5"/>
  <c r="I578" i="5"/>
  <c r="I496" i="5"/>
  <c r="I446" i="5"/>
  <c r="I317" i="5"/>
  <c r="I290" i="5"/>
  <c r="I245" i="5"/>
  <c r="I197" i="5"/>
  <c r="I194" i="5"/>
  <c r="I493" i="5"/>
  <c r="I541" i="5"/>
  <c r="I482" i="5"/>
  <c r="I308" i="5"/>
  <c r="I305" i="5"/>
  <c r="I292" i="5"/>
  <c r="I155" i="5"/>
  <c r="I142" i="5"/>
  <c r="I195" i="5"/>
  <c r="I598" i="5"/>
  <c r="I554" i="5"/>
  <c r="R373" i="5"/>
  <c r="R190" i="5"/>
  <c r="I183" i="5"/>
  <c r="M568" i="5"/>
  <c r="I479" i="5"/>
  <c r="I532" i="5"/>
  <c r="R374" i="5"/>
  <c r="I433" i="5"/>
  <c r="R375" i="5"/>
  <c r="I214" i="5"/>
  <c r="I531" i="5"/>
  <c r="S427" i="5"/>
  <c r="S432" i="5" s="1"/>
  <c r="M416" i="5"/>
  <c r="I385" i="5"/>
  <c r="I215" i="5"/>
  <c r="I611" i="5"/>
  <c r="I349" i="5"/>
  <c r="I545" i="5"/>
  <c r="I530" i="5"/>
  <c r="M436" i="5"/>
  <c r="I299" i="5"/>
  <c r="R443" i="5"/>
  <c r="M454" i="5"/>
  <c r="R412" i="5"/>
  <c r="I241" i="5"/>
  <c r="R211" i="5"/>
  <c r="I437" i="5"/>
  <c r="I189" i="5"/>
  <c r="S271" i="5"/>
  <c r="T271" i="5" s="1"/>
  <c r="T276" i="5" s="1"/>
  <c r="X276" i="5" s="1"/>
  <c r="I224" i="5"/>
  <c r="M182" i="5"/>
  <c r="M239" i="5"/>
  <c r="I184" i="5"/>
  <c r="I595" i="5"/>
  <c r="I609" i="5"/>
  <c r="I664" i="5"/>
  <c r="M567" i="5"/>
  <c r="I544" i="5"/>
  <c r="I509" i="5"/>
  <c r="I555" i="5"/>
  <c r="I484" i="5"/>
  <c r="I452" i="5"/>
  <c r="M434" i="5"/>
  <c r="R406" i="5"/>
  <c r="I297" i="5"/>
  <c r="I455" i="5"/>
  <c r="R429" i="5"/>
  <c r="R419" i="5"/>
  <c r="I405" i="5"/>
  <c r="I296" i="5"/>
  <c r="I434" i="5"/>
  <c r="R410" i="5"/>
  <c r="I388" i="5"/>
  <c r="M359" i="5"/>
  <c r="I303" i="5"/>
  <c r="I259" i="5"/>
  <c r="M211" i="5"/>
  <c r="I187" i="5"/>
  <c r="I445" i="5"/>
  <c r="M417" i="5"/>
  <c r="I389" i="5"/>
  <c r="M367" i="5"/>
  <c r="I340" i="5"/>
  <c r="M267" i="5"/>
  <c r="I213" i="5"/>
  <c r="M185" i="5"/>
  <c r="M266" i="5"/>
  <c r="M242" i="5"/>
  <c r="I226" i="5"/>
  <c r="R202" i="5"/>
  <c r="M184" i="5"/>
  <c r="M237" i="5"/>
  <c r="R207" i="5"/>
  <c r="I171" i="5"/>
  <c r="I242" i="5"/>
  <c r="S205" i="5"/>
  <c r="T205" i="5" s="1"/>
  <c r="T210" i="5" s="1"/>
  <c r="X210" i="5" s="1"/>
  <c r="I103" i="5"/>
  <c r="I533" i="5"/>
  <c r="M435" i="5"/>
  <c r="M442" i="5"/>
  <c r="I400" i="5"/>
  <c r="I175" i="5"/>
  <c r="I401" i="5"/>
  <c r="I177" i="5"/>
  <c r="I295" i="5"/>
  <c r="R389" i="5"/>
  <c r="I607" i="5"/>
  <c r="I454" i="5"/>
  <c r="I436" i="5"/>
  <c r="I398" i="5"/>
  <c r="I315" i="5"/>
  <c r="M357" i="5"/>
  <c r="I191" i="5"/>
  <c r="S199" i="5"/>
  <c r="S204" i="5" s="1"/>
  <c r="I665" i="5"/>
  <c r="M565" i="5"/>
  <c r="I553" i="5"/>
  <c r="I453" i="5"/>
  <c r="R427" i="5"/>
  <c r="I403" i="5"/>
  <c r="R434" i="5"/>
  <c r="M394" i="5"/>
  <c r="M415" i="5"/>
  <c r="I387" i="5"/>
  <c r="I338" i="5"/>
  <c r="M269" i="5"/>
  <c r="R213" i="5"/>
  <c r="R200" i="5"/>
  <c r="R267" i="5"/>
  <c r="R209" i="5"/>
  <c r="I661" i="5"/>
  <c r="I599" i="5"/>
  <c r="I608" i="5"/>
  <c r="M569" i="5"/>
  <c r="I542" i="5"/>
  <c r="I557" i="5"/>
  <c r="M448" i="5"/>
  <c r="R430" i="5"/>
  <c r="I406" i="5"/>
  <c r="M445" i="5"/>
  <c r="R431" i="5"/>
  <c r="I448" i="5"/>
  <c r="M358" i="5"/>
  <c r="R253" i="5"/>
  <c r="M235" i="5"/>
  <c r="I211" i="5"/>
  <c r="M181" i="5"/>
  <c r="I151" i="5"/>
  <c r="I447" i="5"/>
  <c r="M379" i="5"/>
  <c r="I316" i="5"/>
  <c r="R203" i="5"/>
  <c r="R123" i="5"/>
  <c r="M244" i="5"/>
  <c r="S211" i="5"/>
  <c r="S216" i="5" s="1"/>
  <c r="M194" i="5"/>
  <c r="I176" i="5"/>
  <c r="R268" i="5"/>
  <c r="M236" i="5"/>
  <c r="R206" i="5"/>
  <c r="I105" i="5"/>
  <c r="R265" i="5"/>
  <c r="M441" i="5"/>
  <c r="I149" i="5"/>
  <c r="M440" i="5"/>
  <c r="I477" i="5"/>
  <c r="I475" i="5"/>
  <c r="R529" i="5"/>
  <c r="M446" i="5"/>
  <c r="I427" i="5"/>
  <c r="M382" i="5"/>
  <c r="R205" i="5"/>
  <c r="I181" i="5"/>
  <c r="M383" i="5"/>
  <c r="I304" i="5"/>
  <c r="I263" i="5"/>
  <c r="M233" i="5"/>
  <c r="R179" i="5"/>
  <c r="R121" i="5"/>
  <c r="I154" i="5"/>
  <c r="R195" i="5"/>
  <c r="I170" i="5"/>
  <c r="S433" i="5"/>
  <c r="S438" i="5" s="1"/>
  <c r="I321" i="5"/>
  <c r="R388" i="5"/>
  <c r="R433" i="5"/>
  <c r="I659" i="5"/>
  <c r="I359" i="5"/>
  <c r="I355" i="5"/>
  <c r="R435" i="5"/>
  <c r="M250" i="5"/>
  <c r="I473" i="5"/>
  <c r="S541" i="5"/>
  <c r="T541" i="5" s="1"/>
  <c r="T546" i="5" s="1"/>
  <c r="X546" i="5" s="1"/>
  <c r="I357" i="5"/>
  <c r="R386" i="5"/>
  <c r="R437" i="5"/>
  <c r="I358" i="5"/>
  <c r="I415" i="5"/>
  <c r="S385" i="5"/>
  <c r="S390" i="5" s="1"/>
  <c r="I658" i="5"/>
  <c r="R542" i="5"/>
  <c r="I395" i="5"/>
  <c r="I422" i="5"/>
  <c r="R385" i="5"/>
  <c r="I319" i="5"/>
  <c r="I562" i="5"/>
  <c r="R532" i="5"/>
  <c r="I350" i="5"/>
  <c r="R271" i="5"/>
  <c r="S445" i="5"/>
  <c r="S450" i="5" s="1"/>
  <c r="M395" i="5"/>
  <c r="I375" i="5"/>
  <c r="M231" i="5"/>
  <c r="R143" i="5"/>
  <c r="I248" i="5"/>
  <c r="M232" i="5"/>
  <c r="R197" i="5"/>
  <c r="R194" i="5"/>
  <c r="I548" i="5"/>
  <c r="I617" i="5"/>
  <c r="I615" i="5"/>
  <c r="I560" i="5"/>
  <c r="I559" i="5"/>
  <c r="S529" i="5"/>
  <c r="T529" i="5" s="1"/>
  <c r="T534" i="5" s="1"/>
  <c r="X534" i="5" s="1"/>
  <c r="R416" i="5"/>
  <c r="R448" i="5"/>
  <c r="M380" i="5"/>
  <c r="M253" i="5"/>
  <c r="R193" i="5"/>
  <c r="R175" i="5"/>
  <c r="I377" i="5"/>
  <c r="I251" i="5"/>
  <c r="R141" i="5"/>
  <c r="I250" i="5"/>
  <c r="R269" i="5"/>
  <c r="I147" i="5"/>
  <c r="I104" i="5"/>
  <c r="I547" i="5"/>
  <c r="R531" i="5"/>
  <c r="M392" i="5"/>
  <c r="M369" i="5"/>
  <c r="I249" i="5"/>
  <c r="R272" i="5"/>
  <c r="R530" i="5"/>
  <c r="I430" i="5"/>
  <c r="I429" i="5"/>
  <c r="I614" i="5"/>
  <c r="I549" i="5"/>
  <c r="I431" i="5"/>
  <c r="R187" i="5"/>
  <c r="I145" i="5"/>
  <c r="M371" i="5"/>
  <c r="R275" i="5"/>
  <c r="R191" i="5"/>
  <c r="R177" i="5"/>
  <c r="R274" i="5"/>
  <c r="M256" i="5"/>
  <c r="S139" i="5"/>
  <c r="S144" i="5" s="1"/>
  <c r="M191" i="5"/>
  <c r="R256" i="5"/>
  <c r="I206" i="5"/>
  <c r="M188" i="5"/>
  <c r="I616" i="5"/>
  <c r="I550" i="5"/>
  <c r="I353" i="5"/>
  <c r="I205" i="5"/>
  <c r="M187" i="5"/>
  <c r="R139" i="5"/>
  <c r="I275" i="5"/>
  <c r="I272" i="5"/>
  <c r="S175" i="5"/>
  <c r="S180" i="5" s="1"/>
  <c r="R140" i="5"/>
  <c r="I209" i="5"/>
  <c r="M189" i="5"/>
  <c r="S265" i="5"/>
  <c r="T265" i="5" s="1"/>
  <c r="T270" i="5" s="1"/>
  <c r="X270" i="5" s="1"/>
  <c r="I208" i="5"/>
  <c r="M370" i="5"/>
  <c r="I352" i="5"/>
  <c r="M391" i="5"/>
  <c r="R189" i="5"/>
  <c r="I274" i="5"/>
  <c r="R176" i="5"/>
  <c r="R231" i="5"/>
  <c r="I185" i="5"/>
  <c r="I653" i="5"/>
  <c r="I593" i="5"/>
  <c r="I650" i="5"/>
  <c r="I590" i="5"/>
  <c r="I380" i="5"/>
  <c r="I310" i="5"/>
  <c r="I409" i="5"/>
  <c r="R185" i="5"/>
  <c r="S217" i="5"/>
  <c r="S222" i="5" s="1"/>
  <c r="I651" i="5"/>
  <c r="I591" i="5"/>
  <c r="I652" i="5"/>
  <c r="I592" i="5"/>
  <c r="I157" i="5"/>
  <c r="I411" i="5"/>
  <c r="I326" i="5"/>
  <c r="M218" i="5"/>
  <c r="M143" i="5"/>
  <c r="R218" i="5"/>
  <c r="I584" i="5"/>
  <c r="I311" i="5"/>
  <c r="I367" i="5"/>
  <c r="I413" i="5"/>
  <c r="M221" i="5"/>
  <c r="I143" i="5"/>
  <c r="I236" i="5"/>
  <c r="M220" i="5"/>
  <c r="R221" i="5"/>
  <c r="R183" i="5"/>
  <c r="I161" i="5"/>
  <c r="M141" i="5"/>
  <c r="R220" i="5"/>
  <c r="S181" i="5"/>
  <c r="S186" i="5" s="1"/>
  <c r="I585" i="5"/>
  <c r="I309" i="5"/>
  <c r="I369" i="5"/>
  <c r="I239" i="5"/>
  <c r="M219" i="5"/>
  <c r="I238" i="5"/>
  <c r="R219" i="5"/>
  <c r="R182" i="5"/>
  <c r="M545" i="5"/>
  <c r="I512" i="5"/>
  <c r="I521" i="5"/>
  <c r="I370" i="5"/>
  <c r="I371" i="5"/>
  <c r="I412" i="5"/>
  <c r="I141" i="5"/>
  <c r="I159" i="5"/>
  <c r="R184" i="5"/>
  <c r="I514" i="5"/>
  <c r="M140" i="5"/>
  <c r="I586" i="5"/>
  <c r="I587" i="5"/>
  <c r="I511" i="5"/>
  <c r="I327" i="5"/>
  <c r="M139" i="5"/>
  <c r="R173" i="5"/>
  <c r="S468" i="5"/>
  <c r="T463" i="5"/>
  <c r="T468" i="5" s="1"/>
  <c r="X468" i="5" s="1"/>
  <c r="M173" i="5"/>
  <c r="M208" i="5"/>
  <c r="M249" i="5"/>
  <c r="R170" i="5"/>
  <c r="M111" i="5"/>
  <c r="M169" i="5"/>
  <c r="I656" i="5"/>
  <c r="I573" i="5"/>
  <c r="I392" i="5"/>
  <c r="I217" i="5"/>
  <c r="I203" i="5"/>
  <c r="M171" i="5"/>
  <c r="M248" i="5"/>
  <c r="R172" i="5"/>
  <c r="S127" i="5"/>
  <c r="T127" i="5" s="1"/>
  <c r="T132" i="5" s="1"/>
  <c r="X132" i="5" s="1"/>
  <c r="R110" i="5"/>
  <c r="I657" i="5"/>
  <c r="R541" i="5"/>
  <c r="I418" i="5"/>
  <c r="I417" i="5"/>
  <c r="I421" i="5"/>
  <c r="I221" i="5"/>
  <c r="R131" i="5"/>
  <c r="M112" i="5"/>
  <c r="R543" i="5"/>
  <c r="I419" i="5"/>
  <c r="I320" i="5"/>
  <c r="I364" i="5"/>
  <c r="S457" i="5"/>
  <c r="T457" i="5" s="1"/>
  <c r="T462" i="5" s="1"/>
  <c r="X462" i="5" s="1"/>
  <c r="I423" i="5"/>
  <c r="R397" i="5"/>
  <c r="R227" i="5"/>
  <c r="R224" i="5"/>
  <c r="I200" i="5"/>
  <c r="M170" i="5"/>
  <c r="M203" i="5"/>
  <c r="R171" i="5"/>
  <c r="I244" i="5"/>
  <c r="M164" i="5"/>
  <c r="M110" i="5"/>
  <c r="R122" i="5"/>
  <c r="R545" i="5"/>
  <c r="I322" i="5"/>
  <c r="R457" i="5"/>
  <c r="I425" i="5"/>
  <c r="R399" i="5"/>
  <c r="I361" i="5"/>
  <c r="R226" i="5"/>
  <c r="I219" i="5"/>
  <c r="M201" i="5"/>
  <c r="M166" i="5"/>
  <c r="S109" i="5"/>
  <c r="S114" i="5" s="1"/>
  <c r="I391" i="5"/>
  <c r="I362" i="5"/>
  <c r="M205" i="5"/>
  <c r="R459" i="5"/>
  <c r="I363" i="5"/>
  <c r="M209" i="5"/>
  <c r="M167" i="5"/>
  <c r="I218" i="5"/>
  <c r="R109" i="5"/>
  <c r="I394" i="5"/>
  <c r="R169" i="5"/>
  <c r="M207" i="5"/>
  <c r="M113" i="5"/>
  <c r="M125" i="5"/>
  <c r="R573" i="5"/>
  <c r="I328" i="5"/>
  <c r="I267" i="5"/>
  <c r="I638" i="5"/>
  <c r="I382" i="5"/>
  <c r="R233" i="5"/>
  <c r="M107" i="5"/>
  <c r="I520" i="5"/>
  <c r="I640" i="5"/>
  <c r="I329" i="5"/>
  <c r="I269" i="5"/>
  <c r="I637" i="5"/>
  <c r="I641" i="5"/>
  <c r="M542" i="5"/>
  <c r="I519" i="5"/>
  <c r="R473" i="5"/>
  <c r="I379" i="5"/>
  <c r="I459" i="5"/>
  <c r="S229" i="5"/>
  <c r="S234" i="5" s="1"/>
  <c r="M104" i="5"/>
  <c r="M106" i="5"/>
  <c r="I518" i="5"/>
  <c r="I381" i="5"/>
  <c r="I460" i="5"/>
  <c r="I265" i="5"/>
  <c r="R229" i="5"/>
  <c r="I461" i="5"/>
  <c r="I266" i="5"/>
  <c r="R230" i="5"/>
  <c r="M544" i="5"/>
  <c r="M541" i="5"/>
  <c r="M103" i="5"/>
  <c r="M137" i="5"/>
  <c r="R575" i="5"/>
  <c r="I471" i="5"/>
  <c r="R287" i="5"/>
  <c r="T259" i="5"/>
  <c r="T264" i="5" s="1"/>
  <c r="X264" i="5" s="1"/>
  <c r="T241" i="5"/>
  <c r="T246" i="5" s="1"/>
  <c r="X246" i="5" s="1"/>
  <c r="R285" i="5"/>
  <c r="I287" i="5"/>
  <c r="M473" i="5"/>
  <c r="R471" i="5"/>
  <c r="M119" i="5"/>
  <c r="M135" i="5"/>
  <c r="M471" i="5"/>
  <c r="S666" i="5"/>
  <c r="T661" i="5"/>
  <c r="T666" i="5" s="1"/>
  <c r="X666" i="5" s="1"/>
  <c r="R658" i="5"/>
  <c r="R656" i="5"/>
  <c r="S655" i="5"/>
  <c r="R652" i="5"/>
  <c r="R650" i="5"/>
  <c r="S649" i="5"/>
  <c r="R646" i="5"/>
  <c r="R644" i="5"/>
  <c r="S643" i="5"/>
  <c r="R640" i="5"/>
  <c r="R638" i="5"/>
  <c r="S637" i="5"/>
  <c r="R634" i="5"/>
  <c r="R632" i="5"/>
  <c r="S631" i="5"/>
  <c r="R628" i="5"/>
  <c r="R626" i="5"/>
  <c r="S625" i="5"/>
  <c r="R622" i="5"/>
  <c r="R620" i="5"/>
  <c r="S619" i="5"/>
  <c r="R616" i="5"/>
  <c r="R614" i="5"/>
  <c r="S613" i="5"/>
  <c r="R610" i="5"/>
  <c r="R608" i="5"/>
  <c r="S607" i="5"/>
  <c r="R604" i="5"/>
  <c r="R602" i="5"/>
  <c r="S601" i="5"/>
  <c r="R598" i="5"/>
  <c r="R596" i="5"/>
  <c r="S595" i="5"/>
  <c r="R592" i="5"/>
  <c r="R590" i="5"/>
  <c r="S589" i="5"/>
  <c r="R586" i="5"/>
  <c r="R584" i="5"/>
  <c r="S583" i="5"/>
  <c r="R580" i="5"/>
  <c r="R578" i="5"/>
  <c r="S577" i="5"/>
  <c r="M574" i="5"/>
  <c r="M572" i="5"/>
  <c r="I569" i="5"/>
  <c r="I567" i="5"/>
  <c r="I565" i="5"/>
  <c r="M514" i="5"/>
  <c r="M512" i="5"/>
  <c r="M508" i="5"/>
  <c r="M506" i="5"/>
  <c r="M502" i="5"/>
  <c r="M500" i="5"/>
  <c r="M496" i="5"/>
  <c r="M494" i="5"/>
  <c r="M490" i="5"/>
  <c r="M488" i="5"/>
  <c r="M484" i="5"/>
  <c r="M482" i="5"/>
  <c r="M478" i="5"/>
  <c r="M476" i="5"/>
  <c r="I574" i="5"/>
  <c r="I572" i="5"/>
  <c r="I467" i="5"/>
  <c r="I465" i="5"/>
  <c r="I463" i="5"/>
  <c r="M340" i="5"/>
  <c r="M338" i="5"/>
  <c r="M334" i="5"/>
  <c r="M332" i="5"/>
  <c r="M328" i="5"/>
  <c r="M326" i="5"/>
  <c r="M322" i="5"/>
  <c r="M320" i="5"/>
  <c r="M316" i="5"/>
  <c r="M314" i="5"/>
  <c r="M310" i="5"/>
  <c r="M308" i="5"/>
  <c r="M304" i="5"/>
  <c r="M302" i="5"/>
  <c r="M298" i="5"/>
  <c r="M296" i="5"/>
  <c r="M292" i="5"/>
  <c r="M290" i="5"/>
  <c r="I472" i="5"/>
  <c r="I470" i="5"/>
  <c r="M154" i="5"/>
  <c r="M152" i="5"/>
  <c r="L672" i="5"/>
  <c r="M671" i="5" s="1"/>
  <c r="M286" i="5"/>
  <c r="M284" i="5"/>
  <c r="S414" i="5"/>
  <c r="T409" i="5"/>
  <c r="T414" i="5" s="1"/>
  <c r="X414" i="5" s="1"/>
  <c r="I286" i="5"/>
  <c r="I284" i="5"/>
  <c r="R136" i="5"/>
  <c r="R134" i="5"/>
  <c r="S133" i="5"/>
  <c r="I136" i="5"/>
  <c r="I134" i="5"/>
  <c r="I128" i="5"/>
  <c r="I130" i="5"/>
  <c r="I122" i="5"/>
  <c r="I124" i="5"/>
  <c r="I116" i="5"/>
  <c r="I118" i="5"/>
  <c r="M128" i="5"/>
  <c r="M130" i="5"/>
  <c r="M116" i="5"/>
  <c r="M118" i="5"/>
  <c r="S120" i="5"/>
  <c r="T115" i="5"/>
  <c r="T120" i="5" s="1"/>
  <c r="X120" i="5" s="1"/>
  <c r="M665" i="5"/>
  <c r="M663" i="5"/>
  <c r="M661" i="5"/>
  <c r="M653" i="5"/>
  <c r="M641" i="5"/>
  <c r="M629" i="5"/>
  <c r="M617" i="5"/>
  <c r="M605" i="5"/>
  <c r="M593" i="5"/>
  <c r="M581" i="5"/>
  <c r="M659" i="5"/>
  <c r="M647" i="5"/>
  <c r="M635" i="5"/>
  <c r="M623" i="5"/>
  <c r="M611" i="5"/>
  <c r="M599" i="5"/>
  <c r="M587" i="5"/>
  <c r="M575" i="5"/>
  <c r="M521" i="5"/>
  <c r="M519" i="5"/>
  <c r="M517" i="5"/>
  <c r="M509" i="5"/>
  <c r="M505" i="5"/>
  <c r="M497" i="5"/>
  <c r="M493" i="5"/>
  <c r="M485" i="5"/>
  <c r="M481" i="5"/>
  <c r="I568" i="5"/>
  <c r="I566" i="5"/>
  <c r="M526" i="5"/>
  <c r="M524" i="5"/>
  <c r="R521" i="5"/>
  <c r="R520" i="5"/>
  <c r="R519" i="5"/>
  <c r="R518" i="5"/>
  <c r="R517" i="5"/>
  <c r="M513" i="5"/>
  <c r="R509" i="5"/>
  <c r="R507" i="5"/>
  <c r="M501" i="5"/>
  <c r="R497" i="5"/>
  <c r="R495" i="5"/>
  <c r="M489" i="5"/>
  <c r="R485" i="5"/>
  <c r="R483" i="5"/>
  <c r="M477" i="5"/>
  <c r="I464" i="5"/>
  <c r="M352" i="5"/>
  <c r="M350" i="5"/>
  <c r="R347" i="5"/>
  <c r="R345" i="5"/>
  <c r="R343" i="5"/>
  <c r="M339" i="5"/>
  <c r="R335" i="5"/>
  <c r="R333" i="5"/>
  <c r="M327" i="5"/>
  <c r="R323" i="5"/>
  <c r="R321" i="5"/>
  <c r="M315" i="5"/>
  <c r="R311" i="5"/>
  <c r="R309" i="5"/>
  <c r="M303" i="5"/>
  <c r="R299" i="5"/>
  <c r="R297" i="5"/>
  <c r="M291" i="5"/>
  <c r="M347" i="5"/>
  <c r="M345" i="5"/>
  <c r="M343" i="5"/>
  <c r="M335" i="5"/>
  <c r="M331" i="5"/>
  <c r="M323" i="5"/>
  <c r="M319" i="5"/>
  <c r="M311" i="5"/>
  <c r="M307" i="5"/>
  <c r="M299" i="5"/>
  <c r="M295" i="5"/>
  <c r="M287" i="5"/>
  <c r="R155" i="5"/>
  <c r="R153" i="5"/>
  <c r="M153" i="5"/>
  <c r="R137" i="5"/>
  <c r="R135" i="5"/>
  <c r="I131" i="5"/>
  <c r="M127" i="5"/>
  <c r="I119" i="5"/>
  <c r="M115" i="5"/>
  <c r="I113" i="5"/>
  <c r="I112" i="5"/>
  <c r="M658" i="5"/>
  <c r="M656" i="5"/>
  <c r="M652" i="5"/>
  <c r="M650" i="5"/>
  <c r="M646" i="5"/>
  <c r="M644" i="5"/>
  <c r="M640" i="5"/>
  <c r="M638" i="5"/>
  <c r="M634" i="5"/>
  <c r="M632" i="5"/>
  <c r="M628" i="5"/>
  <c r="M626" i="5"/>
  <c r="M622" i="5"/>
  <c r="M620" i="5"/>
  <c r="M616" i="5"/>
  <c r="M614" i="5"/>
  <c r="M610" i="5"/>
  <c r="M608" i="5"/>
  <c r="M604" i="5"/>
  <c r="M602" i="5"/>
  <c r="M598" i="5"/>
  <c r="M596" i="5"/>
  <c r="M592" i="5"/>
  <c r="M590" i="5"/>
  <c r="M586" i="5"/>
  <c r="M584" i="5"/>
  <c r="M580" i="5"/>
  <c r="M578" i="5"/>
  <c r="S528" i="5"/>
  <c r="T523" i="5"/>
  <c r="T528" i="5" s="1"/>
  <c r="X528" i="5" s="1"/>
  <c r="S522" i="5"/>
  <c r="T517" i="5"/>
  <c r="T522" i="5" s="1"/>
  <c r="X522" i="5" s="1"/>
  <c r="R514" i="5"/>
  <c r="R512" i="5"/>
  <c r="S511" i="5"/>
  <c r="R508" i="5"/>
  <c r="R506" i="5"/>
  <c r="S505" i="5"/>
  <c r="R502" i="5"/>
  <c r="R500" i="5"/>
  <c r="S499" i="5"/>
  <c r="R496" i="5"/>
  <c r="R494" i="5"/>
  <c r="S493" i="5"/>
  <c r="R490" i="5"/>
  <c r="R488" i="5"/>
  <c r="S487" i="5"/>
  <c r="R484" i="5"/>
  <c r="R482" i="5"/>
  <c r="S481" i="5"/>
  <c r="R478" i="5"/>
  <c r="R476" i="5"/>
  <c r="S475" i="5"/>
  <c r="R574" i="5"/>
  <c r="S571" i="5"/>
  <c r="R572" i="5"/>
  <c r="S552" i="5"/>
  <c r="T547" i="5"/>
  <c r="T552" i="5" s="1"/>
  <c r="X552" i="5" s="1"/>
  <c r="M472" i="5"/>
  <c r="M470" i="5"/>
  <c r="S354" i="5"/>
  <c r="T349" i="5"/>
  <c r="T354" i="5" s="1"/>
  <c r="X354" i="5" s="1"/>
  <c r="S348" i="5"/>
  <c r="T343" i="5"/>
  <c r="T348" i="5" s="1"/>
  <c r="X348" i="5" s="1"/>
  <c r="R340" i="5"/>
  <c r="R338" i="5"/>
  <c r="S337" i="5"/>
  <c r="R334" i="5"/>
  <c r="R332" i="5"/>
  <c r="S331" i="5"/>
  <c r="R328" i="5"/>
  <c r="R326" i="5"/>
  <c r="S325" i="5"/>
  <c r="R322" i="5"/>
  <c r="R320" i="5"/>
  <c r="S319" i="5"/>
  <c r="R316" i="5"/>
  <c r="R314" i="5"/>
  <c r="S313" i="5"/>
  <c r="R310" i="5"/>
  <c r="R308" i="5"/>
  <c r="S307" i="5"/>
  <c r="R304" i="5"/>
  <c r="R302" i="5"/>
  <c r="S301" i="5"/>
  <c r="R298" i="5"/>
  <c r="R296" i="5"/>
  <c r="S295" i="5"/>
  <c r="R292" i="5"/>
  <c r="R290" i="5"/>
  <c r="S289" i="5"/>
  <c r="R472" i="5"/>
  <c r="R470" i="5"/>
  <c r="S469" i="5"/>
  <c r="R154" i="5"/>
  <c r="R152" i="5"/>
  <c r="S151" i="5"/>
  <c r="Q672" i="5"/>
  <c r="R668" i="5" s="1"/>
  <c r="H672" i="5"/>
  <c r="I669" i="5" s="1"/>
  <c r="T355" i="5"/>
  <c r="T360" i="5" s="1"/>
  <c r="X360" i="5" s="1"/>
  <c r="R286" i="5"/>
  <c r="R284" i="5"/>
  <c r="S283" i="5"/>
  <c r="S192" i="5"/>
  <c r="T187" i="5"/>
  <c r="T192" i="5" s="1"/>
  <c r="X192" i="5" s="1"/>
  <c r="M122" i="5"/>
  <c r="M124" i="5"/>
  <c r="I111" i="5"/>
  <c r="I109" i="5"/>
  <c r="S174" i="5"/>
  <c r="T169" i="5"/>
  <c r="T174" i="5" s="1"/>
  <c r="X174" i="5" s="1"/>
  <c r="M136" i="5"/>
  <c r="M134" i="5"/>
  <c r="M664" i="5"/>
  <c r="R659" i="5"/>
  <c r="R657" i="5"/>
  <c r="R655" i="5"/>
  <c r="M651" i="5"/>
  <c r="R647" i="5"/>
  <c r="R645" i="5"/>
  <c r="R643" i="5"/>
  <c r="M639" i="5"/>
  <c r="R635" i="5"/>
  <c r="R633" i="5"/>
  <c r="R631" i="5"/>
  <c r="M627" i="5"/>
  <c r="R623" i="5"/>
  <c r="R621" i="5"/>
  <c r="R619" i="5"/>
  <c r="M615" i="5"/>
  <c r="R611" i="5"/>
  <c r="R609" i="5"/>
  <c r="R607" i="5"/>
  <c r="M603" i="5"/>
  <c r="R599" i="5"/>
  <c r="R597" i="5"/>
  <c r="R595" i="5"/>
  <c r="M591" i="5"/>
  <c r="R587" i="5"/>
  <c r="R585" i="5"/>
  <c r="R583" i="5"/>
  <c r="M579" i="5"/>
  <c r="M571" i="5"/>
  <c r="R665" i="5"/>
  <c r="R664" i="5"/>
  <c r="R663" i="5"/>
  <c r="R662" i="5"/>
  <c r="R661" i="5"/>
  <c r="M657" i="5"/>
  <c r="R653" i="5"/>
  <c r="R651" i="5"/>
  <c r="R649" i="5"/>
  <c r="M645" i="5"/>
  <c r="R641" i="5"/>
  <c r="R639" i="5"/>
  <c r="R637" i="5"/>
  <c r="M633" i="5"/>
  <c r="R629" i="5"/>
  <c r="R627" i="5"/>
  <c r="R625" i="5"/>
  <c r="M621" i="5"/>
  <c r="R617" i="5"/>
  <c r="R615" i="5"/>
  <c r="R613" i="5"/>
  <c r="M609" i="5"/>
  <c r="R605" i="5"/>
  <c r="R603" i="5"/>
  <c r="R601" i="5"/>
  <c r="M597" i="5"/>
  <c r="R593" i="5"/>
  <c r="R591" i="5"/>
  <c r="R589" i="5"/>
  <c r="M585" i="5"/>
  <c r="R581" i="5"/>
  <c r="R579" i="5"/>
  <c r="R577" i="5"/>
  <c r="I571" i="5"/>
  <c r="R527" i="5"/>
  <c r="R526" i="5"/>
  <c r="R525" i="5"/>
  <c r="R524" i="5"/>
  <c r="R523" i="5"/>
  <c r="M520" i="5"/>
  <c r="R515" i="5"/>
  <c r="R513" i="5"/>
  <c r="R511" i="5"/>
  <c r="M507" i="5"/>
  <c r="R503" i="5"/>
  <c r="R501" i="5"/>
  <c r="R499" i="5"/>
  <c r="M495" i="5"/>
  <c r="R491" i="5"/>
  <c r="R489" i="5"/>
  <c r="R487" i="5"/>
  <c r="M483" i="5"/>
  <c r="R479" i="5"/>
  <c r="R477" i="5"/>
  <c r="R475" i="5"/>
  <c r="M527" i="5"/>
  <c r="M525" i="5"/>
  <c r="M515" i="5"/>
  <c r="M511" i="5"/>
  <c r="M503" i="5"/>
  <c r="M499" i="5"/>
  <c r="M491" i="5"/>
  <c r="M487" i="5"/>
  <c r="M479" i="5"/>
  <c r="M475" i="5"/>
  <c r="I466" i="5"/>
  <c r="M353" i="5"/>
  <c r="M351" i="5"/>
  <c r="R346" i="5"/>
  <c r="R344" i="5"/>
  <c r="M341" i="5"/>
  <c r="M337" i="5"/>
  <c r="M329" i="5"/>
  <c r="M325" i="5"/>
  <c r="M317" i="5"/>
  <c r="M313" i="5"/>
  <c r="M305" i="5"/>
  <c r="M301" i="5"/>
  <c r="M293" i="5"/>
  <c r="M289" i="5"/>
  <c r="R353" i="5"/>
  <c r="R352" i="5"/>
  <c r="R351" i="5"/>
  <c r="R350" i="5"/>
  <c r="R349" i="5"/>
  <c r="M346" i="5"/>
  <c r="R341" i="5"/>
  <c r="R339" i="5"/>
  <c r="R337" i="5"/>
  <c r="M333" i="5"/>
  <c r="R329" i="5"/>
  <c r="R327" i="5"/>
  <c r="R325" i="5"/>
  <c r="M321" i="5"/>
  <c r="R317" i="5"/>
  <c r="R315" i="5"/>
  <c r="R313" i="5"/>
  <c r="M309" i="5"/>
  <c r="R305" i="5"/>
  <c r="R303" i="5"/>
  <c r="R301" i="5"/>
  <c r="M297" i="5"/>
  <c r="R293" i="5"/>
  <c r="R291" i="5"/>
  <c r="R289" i="5"/>
  <c r="M285" i="5"/>
  <c r="I283" i="5"/>
  <c r="R133" i="5"/>
  <c r="I133" i="5"/>
  <c r="I127" i="5"/>
  <c r="I121" i="5"/>
  <c r="I115" i="5"/>
  <c r="M155" i="5"/>
  <c r="M151" i="5"/>
  <c r="I137" i="5"/>
  <c r="I135" i="5"/>
  <c r="M129" i="5"/>
  <c r="I125" i="5"/>
  <c r="M121" i="5"/>
  <c r="S258" i="5" l="1"/>
  <c r="S408" i="5"/>
  <c r="T373" i="5"/>
  <c r="T378" i="5" s="1"/>
  <c r="X378" i="5" s="1"/>
  <c r="T439" i="5"/>
  <c r="T444" i="5" s="1"/>
  <c r="X444" i="5" s="1"/>
  <c r="S384" i="5"/>
  <c r="T145" i="5"/>
  <c r="T150" i="5" s="1"/>
  <c r="X150" i="5" s="1"/>
  <c r="T223" i="5"/>
  <c r="T228" i="5" s="1"/>
  <c r="X228" i="5" s="1"/>
  <c r="S426" i="5"/>
  <c r="S534" i="5"/>
  <c r="S210" i="5"/>
  <c r="T385" i="5"/>
  <c r="T390" i="5" s="1"/>
  <c r="X390" i="5" s="1"/>
  <c r="T451" i="5"/>
  <c r="T456" i="5" s="1"/>
  <c r="X456" i="5" s="1"/>
  <c r="T397" i="5"/>
  <c r="T402" i="5" s="1"/>
  <c r="X402" i="5" s="1"/>
  <c r="T247" i="5"/>
  <c r="T252" i="5" s="1"/>
  <c r="X252" i="5" s="1"/>
  <c r="S108" i="5"/>
  <c r="T193" i="5"/>
  <c r="T198" i="5" s="1"/>
  <c r="X198" i="5" s="1"/>
  <c r="S372" i="5"/>
  <c r="T535" i="5"/>
  <c r="T540" i="5" s="1"/>
  <c r="X540" i="5" s="1"/>
  <c r="S132" i="5"/>
  <c r="T559" i="5"/>
  <c r="T564" i="5" s="1"/>
  <c r="X564" i="5" s="1"/>
  <c r="T433" i="5"/>
  <c r="T438" i="5" s="1"/>
  <c r="X438" i="5" s="1"/>
  <c r="T427" i="5"/>
  <c r="T432" i="5" s="1"/>
  <c r="X432" i="5" s="1"/>
  <c r="T391" i="5"/>
  <c r="T396" i="5" s="1"/>
  <c r="X396" i="5" s="1"/>
  <c r="T361" i="5"/>
  <c r="T366" i="5" s="1"/>
  <c r="X366" i="5" s="1"/>
  <c r="S270" i="5"/>
  <c r="T157" i="5"/>
  <c r="T162" i="5" s="1"/>
  <c r="X162" i="5" s="1"/>
  <c r="S276" i="5"/>
  <c r="S126" i="5"/>
  <c r="T235" i="5"/>
  <c r="T240" i="5" s="1"/>
  <c r="X240" i="5" s="1"/>
  <c r="T415" i="5"/>
  <c r="T420" i="5" s="1"/>
  <c r="X420" i="5" s="1"/>
  <c r="S546" i="5"/>
  <c r="T553" i="5"/>
  <c r="T558" i="5" s="1"/>
  <c r="X558" i="5" s="1"/>
  <c r="T163" i="5"/>
  <c r="T168" i="5" s="1"/>
  <c r="X168" i="5" s="1"/>
  <c r="T109" i="5"/>
  <c r="T114" i="5" s="1"/>
  <c r="X114" i="5" s="1"/>
  <c r="T565" i="5"/>
  <c r="T570" i="5" s="1"/>
  <c r="X570" i="5" s="1"/>
  <c r="T211" i="5"/>
  <c r="T216" i="5" s="1"/>
  <c r="X216" i="5" s="1"/>
  <c r="T277" i="5"/>
  <c r="T282" i="5" s="1"/>
  <c r="X282" i="5" s="1"/>
  <c r="T139" i="5"/>
  <c r="T144" i="5" s="1"/>
  <c r="X144" i="5" s="1"/>
  <c r="T445" i="5"/>
  <c r="T450" i="5" s="1"/>
  <c r="X450" i="5" s="1"/>
  <c r="T175" i="5"/>
  <c r="T180" i="5" s="1"/>
  <c r="X180" i="5" s="1"/>
  <c r="T199" i="5"/>
  <c r="T204" i="5" s="1"/>
  <c r="X204" i="5" s="1"/>
  <c r="T217" i="5"/>
  <c r="T222" i="5" s="1"/>
  <c r="X222" i="5" s="1"/>
  <c r="T181" i="5"/>
  <c r="T186" i="5" s="1"/>
  <c r="X186" i="5" s="1"/>
  <c r="T229" i="5"/>
  <c r="T234" i="5" s="1"/>
  <c r="X234" i="5" s="1"/>
  <c r="S462" i="5"/>
  <c r="M669" i="5"/>
  <c r="M670" i="5"/>
  <c r="I671" i="5"/>
  <c r="M667" i="5"/>
  <c r="R669" i="5"/>
  <c r="D7" i="7"/>
  <c r="R671" i="5"/>
  <c r="R667" i="5"/>
  <c r="M668" i="5"/>
  <c r="I668" i="5"/>
  <c r="S156" i="5"/>
  <c r="T151" i="5"/>
  <c r="T156" i="5" s="1"/>
  <c r="X156" i="5" s="1"/>
  <c r="S294" i="5"/>
  <c r="T289" i="5"/>
  <c r="T294" i="5" s="1"/>
  <c r="X294" i="5" s="1"/>
  <c r="S306" i="5"/>
  <c r="T301" i="5"/>
  <c r="T306" i="5" s="1"/>
  <c r="X306" i="5" s="1"/>
  <c r="S318" i="5"/>
  <c r="T313" i="5"/>
  <c r="T318" i="5" s="1"/>
  <c r="X318" i="5" s="1"/>
  <c r="S330" i="5"/>
  <c r="T325" i="5"/>
  <c r="T330" i="5" s="1"/>
  <c r="X330" i="5" s="1"/>
  <c r="S342" i="5"/>
  <c r="T337" i="5"/>
  <c r="T342" i="5" s="1"/>
  <c r="X342" i="5" s="1"/>
  <c r="S576" i="5"/>
  <c r="T571" i="5"/>
  <c r="T576" i="5" s="1"/>
  <c r="X576" i="5" s="1"/>
  <c r="S480" i="5"/>
  <c r="T475" i="5"/>
  <c r="T480" i="5" s="1"/>
  <c r="X480" i="5" s="1"/>
  <c r="S492" i="5"/>
  <c r="T487" i="5"/>
  <c r="T492" i="5" s="1"/>
  <c r="X492" i="5" s="1"/>
  <c r="S504" i="5"/>
  <c r="T499" i="5"/>
  <c r="T504" i="5" s="1"/>
  <c r="X504" i="5" s="1"/>
  <c r="S516" i="5"/>
  <c r="T511" i="5"/>
  <c r="T516" i="5" s="1"/>
  <c r="X516" i="5" s="1"/>
  <c r="S138" i="5"/>
  <c r="T133" i="5"/>
  <c r="T138" i="5" s="1"/>
  <c r="X138" i="5" s="1"/>
  <c r="S588" i="5"/>
  <c r="T583" i="5"/>
  <c r="T588" i="5" s="1"/>
  <c r="X588" i="5" s="1"/>
  <c r="S600" i="5"/>
  <c r="T595" i="5"/>
  <c r="T600" i="5" s="1"/>
  <c r="X600" i="5" s="1"/>
  <c r="S612" i="5"/>
  <c r="T607" i="5"/>
  <c r="T612" i="5" s="1"/>
  <c r="X612" i="5" s="1"/>
  <c r="S624" i="5"/>
  <c r="T619" i="5"/>
  <c r="T624" i="5" s="1"/>
  <c r="X624" i="5" s="1"/>
  <c r="S636" i="5"/>
  <c r="T631" i="5"/>
  <c r="T636" i="5" s="1"/>
  <c r="X636" i="5" s="1"/>
  <c r="S648" i="5"/>
  <c r="T643" i="5"/>
  <c r="T648" i="5" s="1"/>
  <c r="X648" i="5" s="1"/>
  <c r="S660" i="5"/>
  <c r="T655" i="5"/>
  <c r="T660" i="5" s="1"/>
  <c r="X660" i="5" s="1"/>
  <c r="I667" i="5"/>
  <c r="I670" i="5"/>
  <c r="S288" i="5"/>
  <c r="T283" i="5"/>
  <c r="T288" i="5" s="1"/>
  <c r="X288" i="5" s="1"/>
  <c r="S474" i="5"/>
  <c r="T469" i="5"/>
  <c r="T474" i="5" s="1"/>
  <c r="X474" i="5" s="1"/>
  <c r="S300" i="5"/>
  <c r="T295" i="5"/>
  <c r="T300" i="5" s="1"/>
  <c r="X300" i="5" s="1"/>
  <c r="S312" i="5"/>
  <c r="T307" i="5"/>
  <c r="T312" i="5" s="1"/>
  <c r="X312" i="5" s="1"/>
  <c r="S324" i="5"/>
  <c r="T319" i="5"/>
  <c r="T324" i="5" s="1"/>
  <c r="X324" i="5" s="1"/>
  <c r="S336" i="5"/>
  <c r="T331" i="5"/>
  <c r="T336" i="5" s="1"/>
  <c r="X336" i="5" s="1"/>
  <c r="S486" i="5"/>
  <c r="T481" i="5"/>
  <c r="T486" i="5" s="1"/>
  <c r="X486" i="5" s="1"/>
  <c r="S498" i="5"/>
  <c r="T493" i="5"/>
  <c r="T498" i="5" s="1"/>
  <c r="X498" i="5" s="1"/>
  <c r="S510" i="5"/>
  <c r="T505" i="5"/>
  <c r="T510" i="5" s="1"/>
  <c r="X510" i="5" s="1"/>
  <c r="S582" i="5"/>
  <c r="T577" i="5"/>
  <c r="T582" i="5" s="1"/>
  <c r="X582" i="5" s="1"/>
  <c r="S594" i="5"/>
  <c r="T589" i="5"/>
  <c r="T594" i="5" s="1"/>
  <c r="X594" i="5" s="1"/>
  <c r="S606" i="5"/>
  <c r="T601" i="5"/>
  <c r="T606" i="5" s="1"/>
  <c r="X606" i="5" s="1"/>
  <c r="S618" i="5"/>
  <c r="T613" i="5"/>
  <c r="T618" i="5" s="1"/>
  <c r="X618" i="5" s="1"/>
  <c r="S630" i="5"/>
  <c r="T625" i="5"/>
  <c r="T630" i="5" s="1"/>
  <c r="X630" i="5" s="1"/>
  <c r="S642" i="5"/>
  <c r="T637" i="5"/>
  <c r="T642" i="5" s="1"/>
  <c r="X642" i="5" s="1"/>
  <c r="S654" i="5"/>
  <c r="T649" i="5"/>
  <c r="T654" i="5" s="1"/>
  <c r="X654" i="5" s="1"/>
  <c r="R670" i="5"/>
  <c r="S667" i="5" l="1"/>
  <c r="S672" i="5" s="1"/>
  <c r="T667" i="5" l="1"/>
  <c r="T672" i="5" s="1"/>
  <c r="X672" i="5" s="1"/>
  <c r="D8" i="7"/>
  <c r="D11" i="7" l="1"/>
  <c r="D9" i="7"/>
  <c r="D78" i="6"/>
  <c r="D87" i="6"/>
  <c r="C104" i="6" l="1"/>
  <c r="D60" i="6"/>
  <c r="D42" i="6" s="1"/>
  <c r="D49" i="6" s="1"/>
  <c r="D50" i="6" s="1"/>
  <c r="C106" i="6" l="1"/>
  <c r="C105" i="6"/>
  <c r="C107" i="6" s="1"/>
</calcChain>
</file>

<file path=xl/sharedStrings.xml><?xml version="1.0" encoding="utf-8"?>
<sst xmlns="http://schemas.openxmlformats.org/spreadsheetml/2006/main" count="6923" uniqueCount="1594">
  <si>
    <t>SI No.</t>
  </si>
  <si>
    <t>Zone</t>
  </si>
  <si>
    <t>Feeder Code/ID</t>
  </si>
  <si>
    <t>Feeder Name</t>
  </si>
  <si>
    <t>% Data Received through Automatically (if feeder AMR/AMI)</t>
  </si>
  <si>
    <t>Remarks</t>
  </si>
  <si>
    <t>Name of the Circle</t>
  </si>
  <si>
    <t>Name of the Division</t>
  </si>
  <si>
    <t>Name of the Sub-division</t>
  </si>
  <si>
    <t>Name of the Sub-Station</t>
  </si>
  <si>
    <t>T&amp;D losses (%)</t>
  </si>
  <si>
    <t>AT&amp;C losses (%)</t>
  </si>
  <si>
    <t>(Details of Consumers)</t>
  </si>
  <si>
    <t>Summary of Energy</t>
  </si>
  <si>
    <t>S.No</t>
  </si>
  <si>
    <t>Type of Consumers</t>
  </si>
  <si>
    <t>Category of Consumers
(EHT/HT/LT/Others)</t>
  </si>
  <si>
    <t>No of Consumers</t>
  </si>
  <si>
    <t>Total Consumption
(In MU)</t>
  </si>
  <si>
    <t>Remarks (Source of data)</t>
  </si>
  <si>
    <t>Domestic</t>
  </si>
  <si>
    <t>Total</t>
  </si>
  <si>
    <t>Details of Input Energy Sources</t>
  </si>
  <si>
    <t>A. Generation at Transmission Periphery (Details)</t>
  </si>
  <si>
    <t>S.No.</t>
  </si>
  <si>
    <t>Name of Generation Station</t>
  </si>
  <si>
    <r>
      <rPr>
        <b/>
        <sz val="10"/>
        <rFont val="Times New Roman"/>
        <family val="1"/>
      </rPr>
      <t>Generation Capacity
(In MW)</t>
    </r>
  </si>
  <si>
    <t>Type of Station Generation
(Based- Solid ( Coal ,Lignite)/Liquid/Gas/Renewable ( biomass- bagasse)/Others)</t>
  </si>
  <si>
    <t>Type of Contract (in years/months/days)</t>
  </si>
  <si>
    <t xml:space="preserve">Type of Grid (Intra-state/Inter-state) </t>
  </si>
  <si>
    <t>Point of Connection (POC) Loss 
MU</t>
  </si>
  <si>
    <t>B. Embedded Generation in DISCOM Area</t>
  </si>
  <si>
    <t>Generation Capacity
(In MW)</t>
  </si>
  <si>
    <t>Type of Contract</t>
  </si>
  <si>
    <t>Type of Grid</t>
  </si>
  <si>
    <t>Circle Load
(MW)</t>
  </si>
  <si>
    <t>Received at Circle
(KVA)</t>
  </si>
  <si>
    <t>Received at Circle
(In MU)</t>
  </si>
  <si>
    <t>Division Level Load
(MW)</t>
  </si>
  <si>
    <t>Received at Division Level
(KVA)</t>
  </si>
  <si>
    <t>Received at Division Level
(In MU)</t>
  </si>
  <si>
    <t>Sub-Division Level Load
(MW)</t>
  </si>
  <si>
    <t>Received at Sub-Division Level
(KVA)</t>
  </si>
  <si>
    <t>Received at Sub-Division Level
(In MU)</t>
  </si>
  <si>
    <t>Parameters</t>
  </si>
  <si>
    <t>A.1</t>
  </si>
  <si>
    <t>Input Energy purchased (MU)</t>
  </si>
  <si>
    <t>A.2</t>
  </si>
  <si>
    <t>Transmission loss (%)</t>
  </si>
  <si>
    <t>A.3</t>
  </si>
  <si>
    <t>Transmission loss (MU)</t>
  </si>
  <si>
    <t>A.4</t>
  </si>
  <si>
    <t>Energy sold outside the periphery(MU)</t>
  </si>
  <si>
    <t>A.5</t>
  </si>
  <si>
    <t>Open access sale (MU)</t>
  </si>
  <si>
    <t>A.6</t>
  </si>
  <si>
    <t>EHT sale</t>
  </si>
  <si>
    <t>A.7</t>
  </si>
  <si>
    <t>Net input energy (received at DISCOM periphery or at distribution point)-(MU)</t>
  </si>
  <si>
    <t>A.8</t>
  </si>
  <si>
    <t>Is 100% metering available at 66/33 kV (Select yes or no from list)</t>
  </si>
  <si>
    <t>A.9</t>
  </si>
  <si>
    <t>Is 100% metering available at 11 kV (Select yes or no from list)</t>
  </si>
  <si>
    <t>A.10</t>
  </si>
  <si>
    <t>% of metering available at DT</t>
  </si>
  <si>
    <t>A.11</t>
  </si>
  <si>
    <t>% of metering available at consumer end</t>
  </si>
  <si>
    <t>A.12</t>
  </si>
  <si>
    <t>No of feeders at 66kV voltage level</t>
  </si>
  <si>
    <t>A.13</t>
  </si>
  <si>
    <t>No of feeders at 33kV voltage level</t>
  </si>
  <si>
    <t>A.14</t>
  </si>
  <si>
    <t>No of feeders at 11kV voltage level</t>
  </si>
  <si>
    <t>A.15</t>
  </si>
  <si>
    <t>No of LT feeders level</t>
  </si>
  <si>
    <t>A.16</t>
  </si>
  <si>
    <t>Line length (ckt. km) at 66kV voltage level</t>
  </si>
  <si>
    <t>A.17</t>
  </si>
  <si>
    <t>Line length (ckt. km) at 33kV voltage level</t>
  </si>
  <si>
    <t>A.18</t>
  </si>
  <si>
    <t>Line length (ckt. km) at 11kV voltage level</t>
  </si>
  <si>
    <t>A.19</t>
  </si>
  <si>
    <t>Line length (km) at LT level</t>
  </si>
  <si>
    <t>A.20</t>
  </si>
  <si>
    <t>Length of Aerial Bunched Cables</t>
  </si>
  <si>
    <t>A.21</t>
  </si>
  <si>
    <t>Length of Underground Cables</t>
  </si>
  <si>
    <t>A.22</t>
  </si>
  <si>
    <t>HT/LT ratio</t>
  </si>
  <si>
    <t>B. Meter reading of Input energy at injection points</t>
  </si>
  <si>
    <t>Circle</t>
  </si>
  <si>
    <t>Feeder 
ID</t>
  </si>
  <si>
    <t>Feeder Metering Status
(Metered/ unmetered/ AMI/AMR)</t>
  </si>
  <si>
    <t>Status of Meter
(Functional/Non-functional)</t>
  </si>
  <si>
    <t>Metering Date</t>
  </si>
  <si>
    <t>Feeder Type
(Agri/ Industrial/Mixed)</t>
  </si>
  <si>
    <t>Status of Communication</t>
  </si>
  <si>
    <t>Remarks 
(Source of data)</t>
  </si>
  <si>
    <t>Date of last actual meter reading/ communication</t>
  </si>
  <si>
    <t>% data received through automatically if feeder AMR/AMI</t>
  </si>
  <si>
    <t>Number of hours when meter was unable to communicate in period</t>
  </si>
  <si>
    <t>Total Number of hours in the period</t>
  </si>
  <si>
    <t>Meter S.No</t>
  </si>
  <si>
    <t>Import
(MU)</t>
  </si>
  <si>
    <t>Export
(MU)</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</si>
  <si>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</si>
  <si>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</si>
  <si>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</si>
  <si>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</si>
  <si>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</si>
  <si>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</si>
  <si>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</si>
  <si>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</si>
  <si>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</si>
  <si>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</si>
  <si>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</si>
  <si>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</si>
  <si>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</si>
  <si>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</si>
  <si>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</si>
  <si>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</si>
  <si>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</si>
  <si>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</si>
  <si>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</si>
  <si>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</si>
  <si>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</si>
  <si>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</si>
  <si>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</si>
  <si>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</si>
  <si>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</si>
  <si>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</si>
  <si>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</si>
  <si>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</si>
  <si>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</si>
  <si>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</si>
  <si>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</si>
  <si>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</si>
  <si>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</si>
  <si>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</si>
  <si>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</si>
  <si>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</si>
  <si>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</si>
  <si>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</si>
  <si>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</si>
  <si>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</si>
  <si>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</si>
  <si>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</si>
  <si>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</si>
  <si>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</si>
  <si>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</si>
  <si>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</si>
  <si>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</si>
  <si>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</si>
  <si>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</si>
  <si>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</si>
  <si>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</si>
  <si>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</si>
  <si>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</si>
  <si>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</si>
  <si>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</si>
  <si>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</si>
  <si>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</si>
  <si>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</si>
  <si>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</si>
  <si>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</si>
  <si>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</si>
  <si>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</si>
  <si>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</si>
  <si>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</si>
  <si>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</si>
  <si>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</si>
  <si>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</si>
  <si>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</si>
  <si>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</si>
  <si>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</si>
  <si>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</si>
  <si>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</si>
  <si>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</si>
  <si>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</si>
  <si>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</si>
  <si>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</si>
  <si>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</si>
  <si>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</si>
  <si>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</si>
  <si>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</si>
  <si>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</si>
  <si>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</si>
  <si>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</si>
  <si>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</si>
  <si>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</si>
  <si>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</si>
  <si>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</si>
  <si>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</si>
  <si>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</si>
  <si>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</si>
  <si>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</si>
  <si>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</si>
  <si>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</si>
  <si>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</si>
  <si>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</si>
  <si>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</si>
  <si>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</si>
  <si>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</si>
  <si>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</si>
  <si>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</si>
  <si>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</si>
  <si>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B.102</t>
  </si>
  <si>
    <t>B.103</t>
  </si>
  <si>
    <t>B.104</t>
  </si>
  <si>
    <t>B.105</t>
  </si>
  <si>
    <t>B.106</t>
  </si>
  <si>
    <t>B.107</t>
  </si>
  <si>
    <t>B.108</t>
  </si>
  <si>
    <t>B.109</t>
  </si>
  <si>
    <t>B.110</t>
  </si>
  <si>
    <t>B.111</t>
  </si>
  <si>
    <t>B.112</t>
  </si>
  <si>
    <t>B.113</t>
  </si>
  <si>
    <t>B.114</t>
  </si>
  <si>
    <t>B.115</t>
  </si>
  <si>
    <t>B.116</t>
  </si>
  <si>
    <t>B.117</t>
  </si>
  <si>
    <t>B.118</t>
  </si>
  <si>
    <t>B.119</t>
  </si>
  <si>
    <t>B.120</t>
  </si>
  <si>
    <t>B.121</t>
  </si>
  <si>
    <t>B.122</t>
  </si>
  <si>
    <t>B.123</t>
  </si>
  <si>
    <t>B.124</t>
  </si>
  <si>
    <t>B.125</t>
  </si>
  <si>
    <t>B.126</t>
  </si>
  <si>
    <t>B.127</t>
  </si>
  <si>
    <t>B.128</t>
  </si>
  <si>
    <t>B.129</t>
  </si>
  <si>
    <t>Total (MU)</t>
  </si>
  <si>
    <t>Net input energy at DISCOM periphery (MU)</t>
  </si>
  <si>
    <t>Color code</t>
  </si>
  <si>
    <t>Parameter</t>
  </si>
  <si>
    <t>Please enter voltage level or leave blank</t>
  </si>
  <si>
    <t>Please enter feeder id and name or leave blank</t>
  </si>
  <si>
    <t>Enter meter no or leave blank</t>
  </si>
  <si>
    <t>Enter CT/PT ratio or leave blank</t>
  </si>
  <si>
    <t>Please enter numeric value or 0</t>
  </si>
  <si>
    <t>Please select yes or no from list</t>
  </si>
  <si>
    <t>Formula protected</t>
  </si>
  <si>
    <t>I/We undertake that the information supplied in this Document and Pro-forma is accurate to the best of my knowledge and if any of the information supplied is found to be incorrect and such information result into loss to the Central Government or State Government or any of the authority under them or any other person affected, I/we undertake to indemnify such loss.</t>
  </si>
  <si>
    <t>Authorised Signatory and Seal</t>
  </si>
  <si>
    <t>Signature:-</t>
  </si>
  <si>
    <t xml:space="preserve">Name of Energy Manager*: </t>
  </si>
  <si>
    <t>Name of Authorised Signatory</t>
  </si>
  <si>
    <t>Registration Number:</t>
  </si>
  <si>
    <t>Name of the DISCOM:</t>
  </si>
  <si>
    <t>Full Address:-</t>
  </si>
  <si>
    <t>Seal</t>
  </si>
  <si>
    <t>Details of Division Wise Losses (See note below**)</t>
  </si>
  <si>
    <t>Division Wise Losses</t>
  </si>
  <si>
    <t>Name of circle</t>
  </si>
  <si>
    <t>Circle code</t>
  </si>
  <si>
    <t>Name of Division</t>
  </si>
  <si>
    <t>Consumer profile</t>
  </si>
  <si>
    <t>Energy parameters</t>
  </si>
  <si>
    <t>Losses</t>
  </si>
  <si>
    <t>Commercial Parameter</t>
  </si>
  <si>
    <t>AT &amp; C loss
(%)</t>
  </si>
  <si>
    <t>Consumer category</t>
  </si>
  <si>
    <t>No of connection
metered
(Nos)</t>
  </si>
  <si>
    <t>No of connection
Un-metered
(Nos)</t>
  </si>
  <si>
    <t>Total Number of connections
(Nos)</t>
  </si>
  <si>
    <t>% of number of connections</t>
  </si>
  <si>
    <t>Connected Load 
metered
(MW)</t>
  </si>
  <si>
    <t>Connected Load 
Un-metered
(MW)</t>
  </si>
  <si>
    <t>Total Connected Load 
(MW)</t>
  </si>
  <si>
    <t>% of connected load</t>
  </si>
  <si>
    <t>Billed energy (MU)</t>
  </si>
  <si>
    <t>% of energy consumption</t>
  </si>
  <si>
    <t>T&amp;D loss
(MU)</t>
  </si>
  <si>
    <t>T&amp;D loss
(%)</t>
  </si>
  <si>
    <t>Billed Amount in Rs. Crore</t>
  </si>
  <si>
    <t>Collected Amount in Rs. Crore</t>
  </si>
  <si>
    <t>Collection Efficiency</t>
  </si>
  <si>
    <t>Input energy 
(MU)</t>
  </si>
  <si>
    <t>Metered
energy</t>
  </si>
  <si>
    <t>Unmetered/assessment
energy</t>
  </si>
  <si>
    <t>Total energy</t>
  </si>
  <si>
    <t>Residential</t>
  </si>
  <si>
    <t>Agricultural</t>
  </si>
  <si>
    <t>Commercial/Industrial-LT</t>
  </si>
  <si>
    <t>Commercial/Industrial-HT</t>
  </si>
  <si>
    <t>Others</t>
  </si>
  <si>
    <t>Sub-total</t>
  </si>
  <si>
    <t>At company level</t>
  </si>
  <si>
    <t>** Note - It shall be mandatory to record the energy supplied separately for each category of consumers which is being provided a separate rate of subsidy in the tariff, by the state government, so that the subsidy due for the electricity distribution company is quarterly calculated by multiplying the energy supplied to each of such category of consumers by the applicable rate of subsidy notified by the state government.</t>
  </si>
  <si>
    <t>Please enter name of circle</t>
  </si>
  <si>
    <t>Please enter circle code</t>
  </si>
  <si>
    <t xml:space="preserve">Name of Energy Manager: </t>
  </si>
  <si>
    <t>Name of Authorised Signatory:</t>
  </si>
  <si>
    <t>Form-Details of Input Infrastructure</t>
  </si>
  <si>
    <t>Covered during in audit</t>
  </si>
  <si>
    <t>Verified by Auditor in Sample Check</t>
  </si>
  <si>
    <t>i</t>
  </si>
  <si>
    <t>Number of circles</t>
  </si>
  <si>
    <t>ii</t>
  </si>
  <si>
    <t>Number of divisions</t>
  </si>
  <si>
    <t>iii</t>
  </si>
  <si>
    <t>Number of sub-divisions</t>
  </si>
  <si>
    <t>iv</t>
  </si>
  <si>
    <t>v</t>
  </si>
  <si>
    <t>vi</t>
  </si>
  <si>
    <t>Number of consumers</t>
  </si>
  <si>
    <t>66kV and above</t>
  </si>
  <si>
    <t>33kV</t>
  </si>
  <si>
    <t>LT</t>
  </si>
  <si>
    <t>a. i.</t>
  </si>
  <si>
    <t>Number of conventional metered consumers</t>
  </si>
  <si>
    <t>Number of consumers with 'smart' meters</t>
  </si>
  <si>
    <t>Number of consumers with 'smart prepaid' meters</t>
  </si>
  <si>
    <t>Number of consumers with 'AMR' meters</t>
  </si>
  <si>
    <t>Number of consumers with 'non-smart prepaid' meters</t>
  </si>
  <si>
    <t>Number of unmetered consumers</t>
  </si>
  <si>
    <t>vii</t>
  </si>
  <si>
    <t>Number of total consumers</t>
  </si>
  <si>
    <t>b.i.</t>
  </si>
  <si>
    <t>Number of conventionally metered Distribution Transformers</t>
  </si>
  <si>
    <t>Number of  DTs with communicable meters</t>
  </si>
  <si>
    <t>Number of unmetered DTs</t>
  </si>
  <si>
    <t>Number of total Transformers</t>
  </si>
  <si>
    <t>c.i.</t>
  </si>
  <si>
    <t>Number of metered feeders</t>
  </si>
  <si>
    <t>Number of feeders with communicable meters</t>
  </si>
  <si>
    <t>Number of unmetered feeders</t>
  </si>
  <si>
    <t>Number of total feeders</t>
  </si>
  <si>
    <t>d.</t>
  </si>
  <si>
    <t>Line length (ct km)</t>
  </si>
  <si>
    <t>e.</t>
  </si>
  <si>
    <t>f.</t>
  </si>
  <si>
    <t>Voltage level</t>
  </si>
  <si>
    <t xml:space="preserve">Particulars  </t>
  </si>
  <si>
    <t>MU</t>
  </si>
  <si>
    <t>Reference</t>
  </si>
  <si>
    <t>Long-Term Conventional</t>
  </si>
  <si>
    <t>Includes input energy for franchisees</t>
  </si>
  <si>
    <t>Medium Conventional</t>
  </si>
  <si>
    <t>Short Term Conventional</t>
  </si>
  <si>
    <t>Banking</t>
  </si>
  <si>
    <t>Long-Term Renewable energy</t>
  </si>
  <si>
    <t>Medium and Short-Term RE</t>
  </si>
  <si>
    <t>Includes power from bilateral/ PX/ DEEP</t>
  </si>
  <si>
    <t>Captive, open access input</t>
  </si>
  <si>
    <t xml:space="preserve">Any power wheeled for any purchase other than sale to DISCOM. Does not include input for franchisee. </t>
  </si>
  <si>
    <t>Sale of surplus power</t>
  </si>
  <si>
    <t>Quantum of inter-state transmission loss</t>
  </si>
  <si>
    <t>As confirmed by SLDC, RLDC etc</t>
  </si>
  <si>
    <t>Power procured from inter-state sources</t>
  </si>
  <si>
    <t>Based on data from Form 5</t>
  </si>
  <si>
    <t>Power at state transmission boundary</t>
  </si>
  <si>
    <t xml:space="preserve">33kV </t>
  </si>
  <si>
    <t>Quantum of intra-state transmission loss</t>
  </si>
  <si>
    <t>Power procured from intra-state sources</t>
  </si>
  <si>
    <t>Input in DISCOM wires network</t>
  </si>
  <si>
    <t>33 kV</t>
  </si>
  <si>
    <t>Renewable Energy Procurement</t>
  </si>
  <si>
    <t>Small capacity conventional/ biomass/ hydro plants  Procurement</t>
  </si>
  <si>
    <t>11 kV</t>
  </si>
  <si>
    <t>Sales Migration Input</t>
  </si>
  <si>
    <t>Energy Embedded within DISCOM wires network</t>
  </si>
  <si>
    <t>viii</t>
  </si>
  <si>
    <t>Total Energy Available/ Input</t>
  </si>
  <si>
    <t xml:space="preserve">Energy Sales Particulars </t>
  </si>
  <si>
    <t>LT Level</t>
  </si>
  <si>
    <t>DISCOM' consumers</t>
  </si>
  <si>
    <t xml:space="preserve">Include sales to consumers in franchisee areas, unmetered consumers </t>
  </si>
  <si>
    <t>Demand from open access, captive</t>
  </si>
  <si>
    <t>Non DISCOM's sales</t>
  </si>
  <si>
    <t>Embedded generation used at LT level</t>
  </si>
  <si>
    <t>Demand from embedded generation at LT level</t>
  </si>
  <si>
    <t>Sale at LT level</t>
  </si>
  <si>
    <t>Quantum of LT level losses</t>
  </si>
  <si>
    <t>Energy Input at LT level</t>
  </si>
  <si>
    <t>11 kV Level</t>
  </si>
  <si>
    <t>Embedded generation at 11 kV  level used</t>
  </si>
  <si>
    <t>Demand from embedded generation at 11kV level</t>
  </si>
  <si>
    <t xml:space="preserve">Sales at 11 kV level  </t>
  </si>
  <si>
    <t>Quantum of Losses at 11 kV</t>
  </si>
  <si>
    <t>Energy input at 11 kV level</t>
  </si>
  <si>
    <t>33 kV Level</t>
  </si>
  <si>
    <t>Embedded generation at 33 kV or below level</t>
  </si>
  <si>
    <t>This is DISCOM and OA demand met via energy generated at same voltage level</t>
  </si>
  <si>
    <t xml:space="preserve">Sales at 33 kV level  </t>
  </si>
  <si>
    <t>Quantum of Losses at 33 kV</t>
  </si>
  <si>
    <t>Energy input at 33kV Level</t>
  </si>
  <si>
    <t>&gt; 33 kV</t>
  </si>
  <si>
    <t xml:space="preserve">Cross border sale of energy  </t>
  </si>
  <si>
    <t>Sale to other DISCOMs</t>
  </si>
  <si>
    <t>Energy input at &gt; 33kV Level</t>
  </si>
  <si>
    <t>Sales at 66kV and above (EHV)</t>
  </si>
  <si>
    <t xml:space="preserve">Total Energy Requirement </t>
  </si>
  <si>
    <t>Total Energy Sales</t>
  </si>
  <si>
    <t xml:space="preserve">Energy Accounting Summary </t>
  </si>
  <si>
    <t>DISCOM</t>
  </si>
  <si>
    <t>Input
(in MU)</t>
  </si>
  <si>
    <t>Sale
(in MU)</t>
  </si>
  <si>
    <t>Loss
(in MU)</t>
  </si>
  <si>
    <t>Loss %</t>
  </si>
  <si>
    <t>11 Kv</t>
  </si>
  <si>
    <t>33 kv</t>
  </si>
  <si>
    <t>&gt; 33 kv</t>
  </si>
  <si>
    <t>Open Access, Captive</t>
  </si>
  <si>
    <t>Loss Estimation for DISCOM</t>
  </si>
  <si>
    <t>T&amp;D loss</t>
  </si>
  <si>
    <t>D loss</t>
  </si>
  <si>
    <t>T&amp;D loss (%)</t>
  </si>
  <si>
    <t>D loss (%)</t>
  </si>
  <si>
    <t>Voltage levels</t>
  </si>
  <si>
    <t>Performance Summary of Electricity Distribution Companies</t>
  </si>
  <si>
    <t>Period of Information 
Year of (FY) information including Date and Month (Start &amp; End)</t>
  </si>
  <si>
    <t>Technical Details</t>
  </si>
  <si>
    <t>(a)</t>
  </si>
  <si>
    <t>Energy Input Details</t>
  </si>
  <si>
    <t>(i)</t>
  </si>
  <si>
    <t>Input Energy Purchase 
(From Generation Source)</t>
  </si>
  <si>
    <t>Million kwh</t>
  </si>
  <si>
    <t>(ii)</t>
  </si>
  <si>
    <t>Net input energy (at DISCOM Periphery after adjusting the transmission losses and energy traded)</t>
  </si>
  <si>
    <t>(iii)</t>
  </si>
  <si>
    <t>Total Energy billed (is the Net energy billed, adjusted for energy traded))</t>
  </si>
  <si>
    <t>(b)</t>
  </si>
  <si>
    <t>Transmission and Distribution (T&amp;D) loss Details</t>
  </si>
  <si>
    <t>%</t>
  </si>
  <si>
    <t xml:space="preserve">(c) </t>
  </si>
  <si>
    <t>Aggregate Technical &amp; Commercial Loss</t>
  </si>
  <si>
    <t xml:space="preserve">Name of AEA*: </t>
  </si>
  <si>
    <t>General Information</t>
  </si>
  <si>
    <t>Name of the DISCOM</t>
  </si>
  <si>
    <t xml:space="preserve">i) Year of Establishment </t>
  </si>
  <si>
    <t xml:space="preserve">ii) Government/Public/Private </t>
  </si>
  <si>
    <t>DISCOM's Contact details &amp; Address</t>
  </si>
  <si>
    <t>City/Town/Village</t>
  </si>
  <si>
    <t>District</t>
  </si>
  <si>
    <t>State</t>
  </si>
  <si>
    <t>Pin</t>
  </si>
  <si>
    <t>Telephone</t>
  </si>
  <si>
    <t>Fax</t>
  </si>
  <si>
    <t>Registered Office</t>
  </si>
  <si>
    <t>Company's Chief Executive Name</t>
  </si>
  <si>
    <t>Designation</t>
  </si>
  <si>
    <t>Address</t>
  </si>
  <si>
    <t>P.O.</t>
  </si>
  <si>
    <t>Nodal Officer Details*</t>
  </si>
  <si>
    <t>Nodal Officer Name (Designated at DISCOM's)</t>
  </si>
  <si>
    <t>Energy Manager Details*</t>
  </si>
  <si>
    <t xml:space="preserve">Name  </t>
  </si>
  <si>
    <t>Whether EA or EM</t>
  </si>
  <si>
    <t>EA/EM Registration No.</t>
  </si>
  <si>
    <t>Mobile</t>
  </si>
  <si>
    <t>E-mail ID</t>
  </si>
  <si>
    <t>Period of Information</t>
  </si>
  <si>
    <t>Year of (FY) information including Date and Month (Start &amp; End)</t>
  </si>
  <si>
    <t>Agriculture</t>
  </si>
  <si>
    <t>Division</t>
  </si>
  <si>
    <t>Sub-Division</t>
  </si>
  <si>
    <t>Sales(MU)</t>
  </si>
  <si>
    <t>Input Energy Received at Feeder (in MU)</t>
  </si>
  <si>
    <t>Final Net Export at Feeder Level
(In MU)</t>
  </si>
  <si>
    <t>Feeder Consumption
(In MU)</t>
  </si>
  <si>
    <t>Details of DT-wise losses (please add more rows as per requirement)</t>
  </si>
  <si>
    <t xml:space="preserve">Zone Name </t>
  </si>
  <si>
    <t>Circle name</t>
  </si>
  <si>
    <t>Division name</t>
  </si>
  <si>
    <t xml:space="preserve">Substation Code </t>
  </si>
  <si>
    <t xml:space="preserve">Name of the 11 kV Feeder </t>
  </si>
  <si>
    <t xml:space="preserve">Feeder Code </t>
  </si>
  <si>
    <t xml:space="preserve">Name of the Location where DT situated </t>
  </si>
  <si>
    <t xml:space="preserve">DT code </t>
  </si>
  <si>
    <t>DT Capacity (kVA)</t>
  </si>
  <si>
    <t>Predominant consumer type of DT (Domestic/Industrial/Agriculture/Mixed)</t>
  </si>
  <si>
    <t>Status of Meter-whether  Functional (Yes/No)</t>
  </si>
  <si>
    <t>Input Energy (MU) 
(A)</t>
  </si>
  <si>
    <t>Billed Energy (MU)
 (B)</t>
  </si>
  <si>
    <t>Loss  (MU)
(A-B)</t>
  </si>
  <si>
    <t>Total Number of feeders</t>
  </si>
  <si>
    <t>Total Number of DTs</t>
  </si>
  <si>
    <t>Voltage Level</t>
  </si>
  <si>
    <t xml:space="preserve">Name of the Sub-station </t>
  </si>
  <si>
    <t>Type of metering AMR/AMI/ Communicable/Conventional metered/Un metered</t>
  </si>
  <si>
    <t>% of data received automatically (if AMR/AMI)</t>
  </si>
  <si>
    <t xml:space="preserve">No. of Connected Consumers </t>
  </si>
  <si>
    <t xml:space="preserve">% DT Loss 
(A-B)/A </t>
  </si>
  <si>
    <t>Balasore</t>
  </si>
  <si>
    <t>BED</t>
  </si>
  <si>
    <t>SED SORO</t>
  </si>
  <si>
    <t>Bhadrak</t>
  </si>
  <si>
    <t>Baripada</t>
  </si>
  <si>
    <t>UED</t>
  </si>
  <si>
    <t>Jajpur</t>
  </si>
  <si>
    <t>JRED</t>
  </si>
  <si>
    <t>JTED</t>
  </si>
  <si>
    <t>KUED</t>
  </si>
  <si>
    <t>Keonjhar</t>
  </si>
  <si>
    <t>KED</t>
  </si>
  <si>
    <t>JOED</t>
  </si>
  <si>
    <t>AED</t>
  </si>
  <si>
    <t>TPNODL</t>
  </si>
  <si>
    <t>1st April 2021</t>
  </si>
  <si>
    <t>TP NORTHERN ODISHA DISTRIBUTION LIMITED</t>
  </si>
  <si>
    <t>ODISHA</t>
  </si>
  <si>
    <t>06782-244865</t>
  </si>
  <si>
    <t>06782-244259</t>
  </si>
  <si>
    <t>Januganj</t>
  </si>
  <si>
    <t>Odisha</t>
  </si>
  <si>
    <t>HOD (Energy Audit)</t>
  </si>
  <si>
    <t>JAKHAPURA TRACTION SUB-STATION</t>
  </si>
  <si>
    <t>25 MW</t>
  </si>
  <si>
    <t>Railway</t>
  </si>
  <si>
    <t>NA</t>
  </si>
  <si>
    <t>Inter-State</t>
  </si>
  <si>
    <t>EHT</t>
  </si>
  <si>
    <t>M/S JINDAL STEEL &amp; POWER LTD.</t>
  </si>
  <si>
    <t>60 MW</t>
  </si>
  <si>
    <t>Steel</t>
  </si>
  <si>
    <t>SENIOR DIVISIONAL ELECTRICAL  DIVIS</t>
  </si>
  <si>
    <t>M/S EMAMI CEMENT LTD.</t>
  </si>
  <si>
    <t>11 MW</t>
  </si>
  <si>
    <t>Cement</t>
  </si>
  <si>
    <t>TISCO FERRO ALLOYS PLANT 2005</t>
  </si>
  <si>
    <t>23 MW</t>
  </si>
  <si>
    <t>Ferroy</t>
  </si>
  <si>
    <t>M/S TATA STEEL LTD.</t>
  </si>
  <si>
    <t>16 MW</t>
  </si>
  <si>
    <t>M/S M.S.P SPONGE IRON LTD.</t>
  </si>
  <si>
    <t>20 MW</t>
  </si>
  <si>
    <t>SPONGE IRON</t>
  </si>
  <si>
    <t>M/S JSW CEMENT LTD.</t>
  </si>
  <si>
    <t>12 MW</t>
  </si>
  <si>
    <t>M/S FACOR POWER LIMITED</t>
  </si>
  <si>
    <t>100 MW(they have two CPP but now only one in use)</t>
  </si>
  <si>
    <t>Steel and Power</t>
  </si>
  <si>
    <t>M/S SHRI JAGANNATH STEELS &amp; PWR LTD</t>
  </si>
  <si>
    <t>35 MW</t>
  </si>
  <si>
    <t>FG Billing Source</t>
  </si>
  <si>
    <t>HT</t>
  </si>
  <si>
    <t>Kutir Jyoti</t>
  </si>
  <si>
    <t>11kV</t>
  </si>
  <si>
    <t>Bhadark</t>
  </si>
  <si>
    <t>BNED</t>
  </si>
  <si>
    <t xml:space="preserve"> Bhadrak RE SDO</t>
  </si>
  <si>
    <t>Bhadrak No. I SDO</t>
  </si>
  <si>
    <t>Nilagiri SDO</t>
  </si>
  <si>
    <t>RE-I SDO</t>
  </si>
  <si>
    <t>Duburi SDO</t>
  </si>
  <si>
    <t>BARIPADA</t>
  </si>
  <si>
    <t>BTED</t>
  </si>
  <si>
    <t>Dharmshala SDO</t>
  </si>
  <si>
    <t>Keonjhar -I SDO</t>
  </si>
  <si>
    <t>Joda SDO</t>
  </si>
  <si>
    <t>BSED/BNED</t>
  </si>
  <si>
    <t>JED</t>
  </si>
  <si>
    <t>Barbil SDO</t>
  </si>
  <si>
    <t>Balaosre -II SDO</t>
  </si>
  <si>
    <t>Rairangpur SDO</t>
  </si>
  <si>
    <t>Baripada SDO</t>
  </si>
  <si>
    <t>Jaleswar SDO</t>
  </si>
  <si>
    <t>Basta SDO</t>
  </si>
  <si>
    <t>Tihidi SDO</t>
  </si>
  <si>
    <t>karanjia SDO</t>
  </si>
  <si>
    <t>RED</t>
  </si>
  <si>
    <t>Ghatagaon SDO</t>
  </si>
  <si>
    <t>KED/JOED</t>
  </si>
  <si>
    <t>CED</t>
  </si>
  <si>
    <t>SED</t>
  </si>
  <si>
    <t>Dhamra SDO</t>
  </si>
  <si>
    <t>Keonjhar -II SDO</t>
  </si>
  <si>
    <t>TPCODL</t>
  </si>
  <si>
    <t>Jajpur Road SDO</t>
  </si>
  <si>
    <t>FACOR Feeder 132kV</t>
  </si>
  <si>
    <t>Metered</t>
  </si>
  <si>
    <t>Functional</t>
  </si>
  <si>
    <t>Mixed</t>
  </si>
  <si>
    <t>100% data Received through EMD file</t>
  </si>
  <si>
    <t>Traction Feeder 132kV</t>
  </si>
  <si>
    <t>FACOR Power 132kV</t>
  </si>
  <si>
    <t>BIRLA Tyre Feeder 132kV</t>
  </si>
  <si>
    <t>IMAMI Feeder 132kV</t>
  </si>
  <si>
    <t>TOMKA Traction Feeder 132kV</t>
  </si>
  <si>
    <t>Mishrilal Feeder 132kV</t>
  </si>
  <si>
    <t>BRPL Feeder 132kV</t>
  </si>
  <si>
    <t>BC Mohanty fdr 132kV (8MVA 132/11KV Trf)</t>
  </si>
  <si>
    <t>Jindal Feeder1 220kV</t>
  </si>
  <si>
    <t>Jindal Feeder2 220kV</t>
  </si>
  <si>
    <t>Rohit Ferrotech 220kV</t>
  </si>
  <si>
    <t>TATA Steel Feeder1 400kV</t>
  </si>
  <si>
    <t>TATA Steel Feeder2 400kV</t>
  </si>
  <si>
    <t>VISA Steel 220kV</t>
  </si>
  <si>
    <t>RAMCO Feeder 132kV</t>
  </si>
  <si>
    <t>ESIL Feeder 132kV</t>
  </si>
  <si>
    <t>FAP Feeder 132kV</t>
  </si>
  <si>
    <t>ARYA Steel 132kV</t>
  </si>
  <si>
    <t>BRPL Feeder</t>
  </si>
  <si>
    <t>Trf2-10MVA 132/11kV</t>
  </si>
  <si>
    <t>JSPL Trf1-50MVA 220/33kV</t>
  </si>
  <si>
    <t>JSPL Trf2-50MVA 220/33kV</t>
  </si>
  <si>
    <t>IMTCPL Feeder</t>
  </si>
  <si>
    <t>Bansapani Tr. Feeder 132kV</t>
  </si>
  <si>
    <t>Trf1-63MVA 132/33kV</t>
  </si>
  <si>
    <t>Trf2-12.5MVA 132/33kV</t>
  </si>
  <si>
    <t>Trf3-63MVA 132/33kV</t>
  </si>
  <si>
    <t>Trf1-12.5 MVA 132/33kV</t>
  </si>
  <si>
    <t>Trf2-12.5 MVA 132/33kV</t>
  </si>
  <si>
    <t>Trf1-40MVA 132/33kV</t>
  </si>
  <si>
    <t>Trf2-40MVA 132/33kV</t>
  </si>
  <si>
    <t>Trf1-31.5MVA 132/33kV</t>
  </si>
  <si>
    <t>Trf2-31.5MVA 132/33kV</t>
  </si>
  <si>
    <t>Trf3-12.5MVA 132/33kV</t>
  </si>
  <si>
    <t>Trf1-20MVA 132/33kV</t>
  </si>
  <si>
    <t>Trf3-20MVA 132/33kV</t>
  </si>
  <si>
    <t>Trf2-20MVA 132/33kV</t>
  </si>
  <si>
    <t>Trf3-40MVA 132/33kV</t>
  </si>
  <si>
    <t>Trf2-63MVA 132/33kV</t>
  </si>
  <si>
    <t>Trf1-40MVA 132/33KV</t>
  </si>
  <si>
    <t>Trf2-20MVA 132/33KV</t>
  </si>
  <si>
    <t>Trf1-12.5MVA 132/33kV</t>
  </si>
  <si>
    <t>Trf3-20 MVA 132/33kV</t>
  </si>
  <si>
    <t>Trf2-40MVA 220/33kV</t>
  </si>
  <si>
    <t>TRF-20 MVA 220/33kV</t>
  </si>
  <si>
    <t>Trf5-20MVA 132/33kV</t>
  </si>
  <si>
    <t>Trf4-20MVA 132/33kV</t>
  </si>
  <si>
    <t>Trf1-20 MVA 132/33kV</t>
  </si>
  <si>
    <t>Patnaik Steel 33kV</t>
  </si>
  <si>
    <t>JSW Cement Ltd Fdr 132kV</t>
  </si>
  <si>
    <t>Trf1-20MVA 220/33kV</t>
  </si>
  <si>
    <t>Trf2-20MVA 220/33kV</t>
  </si>
  <si>
    <t>PGCIL Stn. 33KV Tertiary</t>
  </si>
  <si>
    <t>TATA FAP Bamnipal Feeder 132kV</t>
  </si>
  <si>
    <t>KARAKOLHA FEEDER 132kV</t>
  </si>
  <si>
    <t>KARAKHENDRA STATION CONSUMPTION</t>
  </si>
  <si>
    <t>Dhamra Port Feeder1 132kV</t>
  </si>
  <si>
    <t>Dhamra Port Fdr2 132kV (Tr.)</t>
  </si>
  <si>
    <t>ISPAT Feeder 132kV</t>
  </si>
  <si>
    <t>Stork Feeder 132kV</t>
  </si>
  <si>
    <t>NINL Feeder 220kV</t>
  </si>
  <si>
    <t>JFAL Feeder 132kV</t>
  </si>
  <si>
    <t>Jakhapura Traction Fdr 132kV</t>
  </si>
  <si>
    <t>Maithan Feeder 220kV</t>
  </si>
  <si>
    <t>MSP Feeder 132kV</t>
  </si>
  <si>
    <t>Trf1-10MVA 132/11kV</t>
  </si>
  <si>
    <t>JSPL Trf3-20MVA 220/33kV</t>
  </si>
  <si>
    <t>TATA Steel Long Products ltd 220kV</t>
  </si>
  <si>
    <t>Trf1-40MVA 220/33kV</t>
  </si>
  <si>
    <t>Trf6-40MVA 132/33kV</t>
  </si>
  <si>
    <t>Trf7-15MVA 220/33kV(SMPL)</t>
  </si>
  <si>
    <t>33KV TENSA 33KV FEEDER (WESCO)</t>
  </si>
  <si>
    <t>Yazdani Feeder 33kV</t>
  </si>
  <si>
    <t>Baripada PG Stn. Tertiary</t>
  </si>
  <si>
    <t>OPT01645</t>
  </si>
  <si>
    <t>OPT01644</t>
  </si>
  <si>
    <t>OPT00719</t>
  </si>
  <si>
    <t>OPT01135</t>
  </si>
  <si>
    <t>OPT00146</t>
  </si>
  <si>
    <t>OPT00765</t>
  </si>
  <si>
    <t>APM12569</t>
  </si>
  <si>
    <t>APMB2336</t>
  </si>
  <si>
    <t>OPT01748</t>
  </si>
  <si>
    <t>OPT01613</t>
  </si>
  <si>
    <t>OPT01615</t>
  </si>
  <si>
    <t>OPT01617</t>
  </si>
  <si>
    <t>ORU01991</t>
  </si>
  <si>
    <t>ORU01996</t>
  </si>
  <si>
    <t>OPT01619</t>
  </si>
  <si>
    <t>XE575991</t>
  </si>
  <si>
    <t>ORU47773</t>
  </si>
  <si>
    <t>ORBR4982</t>
  </si>
  <si>
    <t>APM03672</t>
  </si>
  <si>
    <t>OPT01845</t>
  </si>
  <si>
    <t>OPT00851</t>
  </si>
  <si>
    <t>OPT01843</t>
  </si>
  <si>
    <t>OPT00013</t>
  </si>
  <si>
    <t>OPT00015</t>
  </si>
  <si>
    <t>OPT00103</t>
  </si>
  <si>
    <t>APM03504</t>
  </si>
  <si>
    <t>OPT02291</t>
  </si>
  <si>
    <t>OPT00824</t>
  </si>
  <si>
    <t>OPT00756</t>
  </si>
  <si>
    <t>OPT01704</t>
  </si>
  <si>
    <t>OPT01511</t>
  </si>
  <si>
    <t>APM03582</t>
  </si>
  <si>
    <t>OPT01862</t>
  </si>
  <si>
    <t>OPT01864</t>
  </si>
  <si>
    <t>OPT01866</t>
  </si>
  <si>
    <t>OPT00024</t>
  </si>
  <si>
    <t>OPT02293</t>
  </si>
  <si>
    <t>OPT01447</t>
  </si>
  <si>
    <t>APM12604</t>
  </si>
  <si>
    <t>OPT00973</t>
  </si>
  <si>
    <t>ORA00033</t>
  </si>
  <si>
    <t>APM02331</t>
  </si>
  <si>
    <t>OPT00976</t>
  </si>
  <si>
    <t>OPT00620</t>
  </si>
  <si>
    <t>OPT00788</t>
  </si>
  <si>
    <t>OPT01786</t>
  </si>
  <si>
    <t>OPT01087</t>
  </si>
  <si>
    <t>ORU44174</t>
  </si>
  <si>
    <t>OPT01537</t>
  </si>
  <si>
    <t>OPT01539</t>
  </si>
  <si>
    <t>NP7921-A</t>
  </si>
  <si>
    <t>ORA00030</t>
  </si>
  <si>
    <t>ORU52484</t>
  </si>
  <si>
    <t>NSC95193</t>
  </si>
  <si>
    <t>OPT00017</t>
  </si>
  <si>
    <t>OPT00019</t>
  </si>
  <si>
    <t>OPT01202</t>
  </si>
  <si>
    <t>OPT02369</t>
  </si>
  <si>
    <t>APM02277</t>
  </si>
  <si>
    <t>OPT01031</t>
  </si>
  <si>
    <t>B0004474</t>
  </si>
  <si>
    <t>OPT01841</t>
  </si>
  <si>
    <t>OPT00376</t>
  </si>
  <si>
    <t>OPT01142</t>
  </si>
  <si>
    <t>OPT02065</t>
  </si>
  <si>
    <t>OPT02067</t>
  </si>
  <si>
    <t>APM02708</t>
  </si>
  <si>
    <t>OPT02063</t>
  </si>
  <si>
    <t>APM12570</t>
  </si>
  <si>
    <t>ER-1452A</t>
  </si>
  <si>
    <t>Somonathpur</t>
  </si>
  <si>
    <t>BC Mohanty Sw. Stn.</t>
  </si>
  <si>
    <t>Duburi</t>
  </si>
  <si>
    <t>BRPL Switching</t>
  </si>
  <si>
    <t>Duburi-New</t>
  </si>
  <si>
    <t>Haridaspur 132KV</t>
  </si>
  <si>
    <t>POLASPANGA</t>
  </si>
  <si>
    <t>Joda</t>
  </si>
  <si>
    <t>Arya Ispat Sw. Stn.</t>
  </si>
  <si>
    <t>Bolani</t>
  </si>
  <si>
    <t>Anandpur</t>
  </si>
  <si>
    <t>Agarpada</t>
  </si>
  <si>
    <t>Jaleswar</t>
  </si>
  <si>
    <t>Basta</t>
  </si>
  <si>
    <t>Chandabali GIS</t>
  </si>
  <si>
    <t>Karanjia</t>
  </si>
  <si>
    <t>JSW Cement S/W</t>
  </si>
  <si>
    <t>OMC Daitari</t>
  </si>
  <si>
    <t>Karakhendra S/W</t>
  </si>
  <si>
    <t>Jajpur Road</t>
  </si>
  <si>
    <t>Dhenkikote</t>
  </si>
  <si>
    <t>Jaganath Steel Sw. Stn</t>
  </si>
  <si>
    <t>Chandikhol</t>
  </si>
  <si>
    <t>OPT01170</t>
  </si>
  <si>
    <t>132 kV</t>
  </si>
  <si>
    <t>220 kV</t>
  </si>
  <si>
    <t>400 kV</t>
  </si>
  <si>
    <t>BSED</t>
  </si>
  <si>
    <t>Anandpur SDO</t>
  </si>
  <si>
    <t>Kuliana SDO</t>
  </si>
  <si>
    <t>Betanati SDO</t>
  </si>
  <si>
    <t>BNED/BSED</t>
  </si>
  <si>
    <t>Bhograi SDO</t>
  </si>
  <si>
    <t>kUED</t>
  </si>
  <si>
    <t>Jajpur Town SDO</t>
  </si>
  <si>
    <t>Soro SDO</t>
  </si>
  <si>
    <t xml:space="preserve">KED </t>
  </si>
  <si>
    <t>Udala SDO</t>
  </si>
  <si>
    <t>Bangiriposi</t>
  </si>
  <si>
    <t>Barbil</t>
  </si>
  <si>
    <t>Bhograi</t>
  </si>
  <si>
    <t>Chandipur</t>
  </si>
  <si>
    <t>Jajpur Town</t>
  </si>
  <si>
    <t>Nalda</t>
  </si>
  <si>
    <t>Rairangpur</t>
  </si>
  <si>
    <t>SORO</t>
  </si>
  <si>
    <t>Telkoi</t>
  </si>
  <si>
    <t>Udala</t>
  </si>
  <si>
    <t>Badachana Feeder 33kV</t>
  </si>
  <si>
    <t>Kundala Feeder 33kV</t>
  </si>
  <si>
    <t>Trf2-20 MVA 132/33kV</t>
  </si>
  <si>
    <t>Trf2-37.5MVA 132/11kV</t>
  </si>
  <si>
    <t>KJS Ahluwalia 33 kV</t>
  </si>
  <si>
    <t>TATA STEEL 220kV</t>
  </si>
  <si>
    <t>OSISL Feeder 33kV</t>
  </si>
  <si>
    <t>OPT00035</t>
  </si>
  <si>
    <t>OPT00037</t>
  </si>
  <si>
    <t>OPT00864</t>
  </si>
  <si>
    <t>OPT01264</t>
  </si>
  <si>
    <t>OPT01534</t>
  </si>
  <si>
    <t>OPT00950</t>
  </si>
  <si>
    <t>OPT01293</t>
  </si>
  <si>
    <t>OPT00131</t>
  </si>
  <si>
    <t>OPT00132</t>
  </si>
  <si>
    <t>OPT00027</t>
  </si>
  <si>
    <t>OPT01953</t>
  </si>
  <si>
    <t>OPT01509</t>
  </si>
  <si>
    <t>OPT02195</t>
  </si>
  <si>
    <t>OPT01646</t>
  </si>
  <si>
    <t>OPT01643</t>
  </si>
  <si>
    <t>OPT01390</t>
  </si>
  <si>
    <t>OPT01378</t>
  </si>
  <si>
    <t>OPT01518</t>
  </si>
  <si>
    <t>OPT01857</t>
  </si>
  <si>
    <t>OPT02295</t>
  </si>
  <si>
    <t>OPT02361</t>
  </si>
  <si>
    <t>OPT02334</t>
  </si>
  <si>
    <t>ORA00084</t>
  </si>
  <si>
    <t>OPT01829</t>
  </si>
  <si>
    <t>OPT01869</t>
  </si>
  <si>
    <t>OPT01881</t>
  </si>
  <si>
    <t>OPT01763</t>
  </si>
  <si>
    <t>OPT01764</t>
  </si>
  <si>
    <t>APM12632</t>
  </si>
  <si>
    <t>ORU05028</t>
  </si>
  <si>
    <t>APM03540</t>
  </si>
  <si>
    <t>OPT00704</t>
  </si>
  <si>
    <t>APM03741</t>
  </si>
  <si>
    <t>APM03658</t>
  </si>
  <si>
    <t>OPT01840</t>
  </si>
  <si>
    <t>OPT02358</t>
  </si>
  <si>
    <t>OPT01395</t>
  </si>
  <si>
    <t>OPT01019</t>
  </si>
  <si>
    <t>OPT01059</t>
  </si>
  <si>
    <t>OPT02289</t>
  </si>
  <si>
    <t>OPT01860</t>
  </si>
  <si>
    <t>OPT01861</t>
  </si>
  <si>
    <t>APM12568</t>
  </si>
  <si>
    <t>OPT02215</t>
  </si>
  <si>
    <t>OPT02217</t>
  </si>
  <si>
    <t>OPT01612</t>
  </si>
  <si>
    <t>OPTCL BST Bill</t>
  </si>
  <si>
    <t>KUAKHIA</t>
  </si>
  <si>
    <t>BARI</t>
  </si>
  <si>
    <t>BINJHARPUR</t>
  </si>
  <si>
    <t>JAJPUR TOWN</t>
  </si>
  <si>
    <t>ANANDPUR</t>
  </si>
  <si>
    <t>CHAMPUA</t>
  </si>
  <si>
    <t>TURMUNGA</t>
  </si>
  <si>
    <t>AJODHYA</t>
  </si>
  <si>
    <t>KANSA</t>
  </si>
  <si>
    <t>CITY</t>
  </si>
  <si>
    <t>ALUPUR</t>
  </si>
  <si>
    <t>INDUSTRIAL</t>
  </si>
  <si>
    <t>FULADI</t>
  </si>
  <si>
    <t>PADAMPUR</t>
  </si>
  <si>
    <t>RASALPUR</t>
  </si>
  <si>
    <t>ODANGI</t>
  </si>
  <si>
    <t>BHIMPUR</t>
  </si>
  <si>
    <t>BARAPADA</t>
  </si>
  <si>
    <t>SRIJANGA</t>
  </si>
  <si>
    <t>TUNDRA</t>
  </si>
  <si>
    <t>RURAL</t>
  </si>
  <si>
    <t>KUAMARA</t>
  </si>
  <si>
    <t>SAINKULA</t>
  </si>
  <si>
    <t>PASUDA</t>
  </si>
  <si>
    <t>MADHUBAN</t>
  </si>
  <si>
    <t>LAL BAZAR (GOLAPBAG) (IPDS)</t>
  </si>
  <si>
    <t>JUBILEE</t>
  </si>
  <si>
    <t>RAGHUNATHPUR</t>
  </si>
  <si>
    <t>ASURALI</t>
  </si>
  <si>
    <t>BILANA (ODSSP)</t>
  </si>
  <si>
    <t>NUNDOR</t>
  </si>
  <si>
    <t>BILANA</t>
  </si>
  <si>
    <t>DHAMNAGAR (IPDS)</t>
  </si>
  <si>
    <t>DHAMNAGAR</t>
  </si>
  <si>
    <t>KUNDIBAG (ODSSP)</t>
  </si>
  <si>
    <t>HARISHAKARPUR</t>
  </si>
  <si>
    <t>BARANGA</t>
  </si>
  <si>
    <t>MATHASAHI</t>
  </si>
  <si>
    <t>RANIPOKHARI (ODSSP)</t>
  </si>
  <si>
    <t>KHANGARA</t>
  </si>
  <si>
    <t>CHANDABALI</t>
  </si>
  <si>
    <t>TENTULIDIHI</t>
  </si>
  <si>
    <t>JASHIPUR</t>
  </si>
  <si>
    <t>GHANTESWAR</t>
  </si>
  <si>
    <t>MATTO (ODSSP)</t>
  </si>
  <si>
    <t>MATTO RURAL</t>
  </si>
  <si>
    <t>MATTO TOWN</t>
  </si>
  <si>
    <t>KOTAPUR</t>
  </si>
  <si>
    <t>CHORDA</t>
  </si>
  <si>
    <t>DHABALGIRI</t>
  </si>
  <si>
    <t>RAGADI</t>
  </si>
  <si>
    <t>BOULANGA</t>
  </si>
  <si>
    <t>NARIGAON</t>
  </si>
  <si>
    <t>MAINDA</t>
  </si>
  <si>
    <t>MANSARA</t>
  </si>
  <si>
    <t>SUJANPUR</t>
  </si>
  <si>
    <t>KUJHALA</t>
  </si>
  <si>
    <t>SAINKUL (ODSSP)</t>
  </si>
  <si>
    <t>BANCHO</t>
  </si>
  <si>
    <t>GHATAGAON (ODSSP)</t>
  </si>
  <si>
    <t>GHATAGAON MARKET</t>
  </si>
  <si>
    <t>SUNDARA (BARBIL)</t>
  </si>
  <si>
    <t>BHADRASAHI TOWN</t>
  </si>
  <si>
    <t>JHUMPURA</t>
  </si>
  <si>
    <t>JODA(HIRAKUD COLONY) (ODSSP)</t>
  </si>
  <si>
    <t>BANEIKALA</t>
  </si>
  <si>
    <t>KEONJHAR (GAMBARIA)</t>
  </si>
  <si>
    <t>KJR TOWN-1</t>
  </si>
  <si>
    <t>EXPRESS</t>
  </si>
  <si>
    <t>KJR TOWN-2</t>
  </si>
  <si>
    <t>PATANA</t>
  </si>
  <si>
    <t>URBAN</t>
  </si>
  <si>
    <t>AMR</t>
  </si>
  <si>
    <t>Open Access Consumption</t>
  </si>
  <si>
    <t>&lt;110kV</t>
  </si>
  <si>
    <t>Large Industries below 132 kv</t>
  </si>
  <si>
    <t>Power-intensive Industries</t>
  </si>
  <si>
    <t>General Purpose</t>
  </si>
  <si>
    <t>Bulk Supply - Domestic</t>
  </si>
  <si>
    <t xml:space="preserve">Public Institution </t>
  </si>
  <si>
    <t>Al- Agro</t>
  </si>
  <si>
    <t>Al-Agro-Ind</t>
  </si>
  <si>
    <t>Captive Power Plant</t>
  </si>
  <si>
    <t>Agro</t>
  </si>
  <si>
    <t>Allied-Agro</t>
  </si>
  <si>
    <t xml:space="preserve">Voltage Level
(In kV) </t>
  </si>
  <si>
    <t>NO-2</t>
  </si>
  <si>
    <t>No any 66kV Network</t>
  </si>
  <si>
    <t>TPNODL Data Base</t>
  </si>
  <si>
    <t>Public Private Partnership</t>
  </si>
  <si>
    <t>BHANJAPUR</t>
  </si>
  <si>
    <t>Chief Executive Officer</t>
  </si>
  <si>
    <t>Bamnipal(New) Feeder 132kV</t>
  </si>
  <si>
    <t>NU Vista Ltd Feeder 220 kV</t>
  </si>
  <si>
    <t>Betanoti</t>
  </si>
  <si>
    <t>Balaosre -I SDO</t>
  </si>
  <si>
    <t>OPT02363</t>
  </si>
  <si>
    <t>OPT01036</t>
  </si>
  <si>
    <t>OPT02385</t>
  </si>
  <si>
    <t>ORN00030</t>
  </si>
  <si>
    <t>OPT00115</t>
  </si>
  <si>
    <t>OPT00153</t>
  </si>
  <si>
    <t>OPT01268</t>
  </si>
  <si>
    <t>B.130</t>
  </si>
  <si>
    <t>B.131</t>
  </si>
  <si>
    <t>Sub-Station Consumption</t>
  </si>
  <si>
    <t>-</t>
  </si>
  <si>
    <t>manish.kriplani@tpnodl.com</t>
  </si>
  <si>
    <t>Mr. Dushyant Kumar Tyagi</t>
  </si>
  <si>
    <t>Mr. Bhaskar Sarkar</t>
  </si>
  <si>
    <t>Mr. Manish Kriplani</t>
  </si>
  <si>
    <t>BALASORE</t>
  </si>
  <si>
    <t>BHADRAK</t>
  </si>
  <si>
    <t>JAJPUR</t>
  </si>
  <si>
    <t>DIGRANIA</t>
  </si>
  <si>
    <t>SOVARAMPUR</t>
  </si>
  <si>
    <t>GANASWARPUR</t>
  </si>
  <si>
    <t>BASTA</t>
  </si>
  <si>
    <t>JAMSULI</t>
  </si>
  <si>
    <t>LANGALESWAR</t>
  </si>
  <si>
    <t>BALIAPAL</t>
  </si>
  <si>
    <t>JALESWAR</t>
  </si>
  <si>
    <t>NILAGIRI</t>
  </si>
  <si>
    <t>GOPINATHPUR</t>
  </si>
  <si>
    <t>PITAKALIA (ODSSP)</t>
  </si>
  <si>
    <t>ANANTAPUR</t>
  </si>
  <si>
    <t>BAHANAGA</t>
  </si>
  <si>
    <t>GOPALPUR</t>
  </si>
  <si>
    <t>JHAMJHUDI</t>
  </si>
  <si>
    <t>MARKONA</t>
  </si>
  <si>
    <t>KHAIRA</t>
  </si>
  <si>
    <t>DUNGURA</t>
  </si>
  <si>
    <t>OUPADA</t>
  </si>
  <si>
    <t>TAKATPUR</t>
  </si>
  <si>
    <t>UDALA</t>
  </si>
  <si>
    <t>KHUNTA</t>
  </si>
  <si>
    <t>BADASAHI</t>
  </si>
  <si>
    <t>BAHALDA</t>
  </si>
  <si>
    <t>TAHASIL</t>
  </si>
  <si>
    <t>SINDOL (ODSSP)</t>
  </si>
  <si>
    <t>BASUDEVPUR</t>
  </si>
  <si>
    <t>ERAM</t>
  </si>
  <si>
    <t>BIJEGANGADHARPUR (ODSSP)</t>
  </si>
  <si>
    <t>RAHANJA</t>
  </si>
  <si>
    <t>DHAMARA</t>
  </si>
  <si>
    <t>DAHALA</t>
  </si>
  <si>
    <t>MALDA (ODSSP)</t>
  </si>
  <si>
    <t>BISALPATA</t>
  </si>
  <si>
    <t>DUBURI</t>
  </si>
  <si>
    <t>KABATABANDHA</t>
  </si>
  <si>
    <t>RATNAGIRI</t>
  </si>
  <si>
    <t>NARANPUR (ODSSP)</t>
  </si>
  <si>
    <t>RAISUAN (ODSSP)</t>
  </si>
  <si>
    <t>JAGMOHANPUR (ODSSP)</t>
  </si>
  <si>
    <t>TELKOI</t>
  </si>
  <si>
    <t>MACHAGADA (ODSSP)</t>
  </si>
  <si>
    <t>SAHARAPADA</t>
  </si>
  <si>
    <t>KHIREITANGARI (ODSSP)</t>
  </si>
  <si>
    <t>KENDEIPOSI (ODSSP)</t>
  </si>
  <si>
    <t>MUSAKHORI (ODSSP)</t>
  </si>
  <si>
    <t>BASUDEVPUR (ODSSP)</t>
  </si>
  <si>
    <t>REMULI</t>
  </si>
  <si>
    <t>UKHUNDA (ODSSP)</t>
  </si>
  <si>
    <t>SALABANI (ODSSP)</t>
  </si>
  <si>
    <t>GHASIPURA</t>
  </si>
  <si>
    <t>REKUTIA (ODSSP)</t>
  </si>
  <si>
    <t>BIDYADHARAPUR</t>
  </si>
  <si>
    <t>PANDAPADA (ODSSP)</t>
  </si>
  <si>
    <t>PIPILIA (ODSSP)</t>
  </si>
  <si>
    <t>DHENKIKOTE</t>
  </si>
  <si>
    <t>HARICHANDANPUR</t>
  </si>
  <si>
    <t>JANGHIRA (ODSSP)</t>
  </si>
  <si>
    <t>DAMODARPUR</t>
  </si>
  <si>
    <t>SUNHAT</t>
  </si>
  <si>
    <t>BALARAMGADI</t>
  </si>
  <si>
    <t>BUS STAND</t>
  </si>
  <si>
    <t>BALIA</t>
  </si>
  <si>
    <t>KURUDA</t>
  </si>
  <si>
    <t>SARTHA</t>
  </si>
  <si>
    <t>BANIADIHA</t>
  </si>
  <si>
    <t>SARAGAON</t>
  </si>
  <si>
    <t>BALISUAN</t>
  </si>
  <si>
    <t>DURGADEVI</t>
  </si>
  <si>
    <t>RAJANAGAR</t>
  </si>
  <si>
    <t>PANCHALINGESWAR</t>
  </si>
  <si>
    <t>MITHALI</t>
  </si>
  <si>
    <t>BERHARMPUR</t>
  </si>
  <si>
    <t>GOHIRA</t>
  </si>
  <si>
    <t>KESHARIPUR</t>
  </si>
  <si>
    <t>SOROTOWN</t>
  </si>
  <si>
    <t>MULISINGH</t>
  </si>
  <si>
    <t>SABIRA</t>
  </si>
  <si>
    <t>SARSANG</t>
  </si>
  <si>
    <t>PAKHARA</t>
  </si>
  <si>
    <t>BIDU</t>
  </si>
  <si>
    <t>ANJI</t>
  </si>
  <si>
    <t>PANPANA</t>
  </si>
  <si>
    <t>KHANTAPARA</t>
  </si>
  <si>
    <t>KHIRKONA</t>
  </si>
  <si>
    <t>JAMUJHADI RICE MILL</t>
  </si>
  <si>
    <t>JAMUJHADI BAZAR</t>
  </si>
  <si>
    <t xml:space="preserve">ADA </t>
  </si>
  <si>
    <t>ANTAPUR</t>
  </si>
  <si>
    <t>NAYAPALLI</t>
  </si>
  <si>
    <t>ADA BAZAR</t>
  </si>
  <si>
    <t>MURUNA</t>
  </si>
  <si>
    <t>RAFAYA</t>
  </si>
  <si>
    <t>BEGUNIA</t>
  </si>
  <si>
    <t>GANDIBED</t>
  </si>
  <si>
    <t xml:space="preserve">KHAIRA </t>
  </si>
  <si>
    <t>KUPARI</t>
  </si>
  <si>
    <t>BARTANA</t>
  </si>
  <si>
    <t>GHARSANGA</t>
  </si>
  <si>
    <t>MAKHANPUR</t>
  </si>
  <si>
    <t>PALBANI</t>
  </si>
  <si>
    <t>SIALGHATI</t>
  </si>
  <si>
    <t>DANTIAMUHA (KC PUR)</t>
  </si>
  <si>
    <t>BAISINGHA</t>
  </si>
  <si>
    <t>SULIAPADA BAZAR</t>
  </si>
  <si>
    <t>CHUHAT</t>
  </si>
  <si>
    <t>BHALKI</t>
  </si>
  <si>
    <t>SAMAKHUNTA</t>
  </si>
  <si>
    <t>BALDIHA</t>
  </si>
  <si>
    <t>DEULIA</t>
  </si>
  <si>
    <t>GADARGADI</t>
  </si>
  <si>
    <t>CHANDUA</t>
  </si>
  <si>
    <t>KUSUMBANDH</t>
  </si>
  <si>
    <t>RASGOVINDPUR</t>
  </si>
  <si>
    <t>MANIDA</t>
  </si>
  <si>
    <t>NUDUDIHAA</t>
  </si>
  <si>
    <t>PURUNA KHUNTA</t>
  </si>
  <si>
    <t>SARAT</t>
  </si>
  <si>
    <t>KATURIA</t>
  </si>
  <si>
    <t>SEEMAGADIA</t>
  </si>
  <si>
    <t>KUSALDA</t>
  </si>
  <si>
    <t>AMBADALI</t>
  </si>
  <si>
    <t>PRATAPUR</t>
  </si>
  <si>
    <t>SANKERKO</t>
  </si>
  <si>
    <t>BHIMDA</t>
  </si>
  <si>
    <t>ANLADUBA</t>
  </si>
  <si>
    <t>JAMDA</t>
  </si>
  <si>
    <t>BASINGI</t>
  </si>
  <si>
    <t>KERKERA</t>
  </si>
  <si>
    <t>PATPURA</t>
  </si>
  <si>
    <t>BANTHCHAAK</t>
  </si>
  <si>
    <t>MADHAPUR</t>
  </si>
  <si>
    <t>BIJAYANAGAR</t>
  </si>
  <si>
    <t>PADMAPUR</t>
  </si>
  <si>
    <t>CHANDIMAL</t>
  </si>
  <si>
    <t>NARASINGHAPUR-II</t>
  </si>
  <si>
    <t>SANGAT</t>
  </si>
  <si>
    <t>NACHIPUR</t>
  </si>
  <si>
    <t>CHARAMPA COLLEGE</t>
  </si>
  <si>
    <t>POLY</t>
  </si>
  <si>
    <t>CHANDIGAON</t>
  </si>
  <si>
    <t>DOSINGA</t>
  </si>
  <si>
    <t>MANJURIROAD</t>
  </si>
  <si>
    <t>AKHUAPADA(Dahala)</t>
  </si>
  <si>
    <t>MALDA</t>
  </si>
  <si>
    <t>KENDUAPADA</t>
  </si>
  <si>
    <t>NIRGUNDI</t>
  </si>
  <si>
    <t>KAUPUR</t>
  </si>
  <si>
    <t>CHARIGAN</t>
  </si>
  <si>
    <t>SARAMANGA</t>
  </si>
  <si>
    <t>NADIGAN</t>
  </si>
  <si>
    <t>ARNAPALA</t>
  </si>
  <si>
    <t>DHUSURI</t>
  </si>
  <si>
    <t>JHARADIA</t>
  </si>
  <si>
    <t>RANIPADA</t>
  </si>
  <si>
    <t>SAPAGHADIA</t>
  </si>
  <si>
    <t>NILACHACHAL</t>
  </si>
  <si>
    <t>MARTHAPUR</t>
  </si>
  <si>
    <t>PANKAPAL</t>
  </si>
  <si>
    <t>HARIPUR</t>
  </si>
  <si>
    <t>PIMPUDIA</t>
  </si>
  <si>
    <t>NACHHIPURA</t>
  </si>
  <si>
    <t>NATHASAHI</t>
  </si>
  <si>
    <t>NO-1</t>
  </si>
  <si>
    <t>BIRAJAHAT</t>
  </si>
  <si>
    <t>SIMULIA</t>
  </si>
  <si>
    <t>DASARATHPUR</t>
  </si>
  <si>
    <t>OLD DASRATHPUR</t>
  </si>
  <si>
    <t>NANDIPUR</t>
  </si>
  <si>
    <t>GUHALI</t>
  </si>
  <si>
    <t>MARKANDAPUR</t>
  </si>
  <si>
    <t>AHIYAS</t>
  </si>
  <si>
    <t>BAISPAN</t>
  </si>
  <si>
    <t>OLD AHIYAS</t>
  </si>
  <si>
    <t>CHHIKANA</t>
  </si>
  <si>
    <t>JAGANNATHPUR</t>
  </si>
  <si>
    <t>KALYANPUR</t>
  </si>
  <si>
    <t>SANKHAMATHA</t>
  </si>
  <si>
    <t>KACHARINGA</t>
  </si>
  <si>
    <t>BARUAN</t>
  </si>
  <si>
    <t>BARABATI</t>
  </si>
  <si>
    <t>SINGHPUR</t>
  </si>
  <si>
    <t>NAKPOLE</t>
  </si>
  <si>
    <t>KUNDAPATANA</t>
  </si>
  <si>
    <t>JENAPUR</t>
  </si>
  <si>
    <t>KAIPADA</t>
  </si>
  <si>
    <t>BRAHMABARADA</t>
  </si>
  <si>
    <t>RAIPUR</t>
  </si>
  <si>
    <t>BANIARI</t>
  </si>
  <si>
    <t>KJR TOWN-4</t>
  </si>
  <si>
    <t>KJR TOWN-3</t>
  </si>
  <si>
    <t>NARANPUR</t>
  </si>
  <si>
    <t>SANKARPUR</t>
  </si>
  <si>
    <t>JANGHIRA(NAR)</t>
  </si>
  <si>
    <t>KEMSODA</t>
  </si>
  <si>
    <t>JAGMOHANPUR</t>
  </si>
  <si>
    <t>KALIAHOTA</t>
  </si>
  <si>
    <t>ORIYAGODA</t>
  </si>
  <si>
    <t>FULJHAR</t>
  </si>
  <si>
    <t>MACHHAGARH(MAC)</t>
  </si>
  <si>
    <t>SAHARPADA(SAH)</t>
  </si>
  <si>
    <t>MAIDANKEL</t>
  </si>
  <si>
    <t>KANTIAPADA</t>
  </si>
  <si>
    <t>DUMURIA</t>
  </si>
  <si>
    <t>CHINAMALIPOSI</t>
  </si>
  <si>
    <t>MUSAKHORI</t>
  </si>
  <si>
    <t>JODA TOWN</t>
  </si>
  <si>
    <t>BILEIPADA</t>
  </si>
  <si>
    <t>BALIBANDHA</t>
  </si>
  <si>
    <t>KASHIPUR</t>
  </si>
  <si>
    <t>BALAJHARI</t>
  </si>
  <si>
    <t>ASANPAT</t>
  </si>
  <si>
    <t>CHIMILA</t>
  </si>
  <si>
    <t>PALASPANGA</t>
  </si>
  <si>
    <t>HANDIBHANGA</t>
  </si>
  <si>
    <t>KALINGA</t>
  </si>
  <si>
    <t>TARATARA</t>
  </si>
  <si>
    <t>DHAKOTA</t>
  </si>
  <si>
    <t>SALAPADA</t>
  </si>
  <si>
    <t>BELABAHALI</t>
  </si>
  <si>
    <t>DEOGAON</t>
  </si>
  <si>
    <t>KESHDURAPAL</t>
  </si>
  <si>
    <t>BATTO</t>
  </si>
  <si>
    <t>MUGUPUR</t>
  </si>
  <si>
    <t>BAULA</t>
  </si>
  <si>
    <t>SOSO</t>
  </si>
  <si>
    <t>HADAGARH</t>
  </si>
  <si>
    <t>RUTISHILA</t>
  </si>
  <si>
    <t>JHARBEDA</t>
  </si>
  <si>
    <t>TORANIPOKHARI</t>
  </si>
  <si>
    <t>KETANGA</t>
  </si>
  <si>
    <t>BAIGANAPAL</t>
  </si>
  <si>
    <t>BADAPALASPAL</t>
  </si>
  <si>
    <t>PITHAGALA</t>
  </si>
  <si>
    <t>JANGHIRA(JAN)</t>
  </si>
  <si>
    <t>JUNGA</t>
  </si>
  <si>
    <t>MIXED</t>
  </si>
  <si>
    <t>AGRICULTURAL</t>
  </si>
  <si>
    <t>PANIKOILI</t>
  </si>
  <si>
    <t xml:space="preserve">KEONJHAR </t>
  </si>
  <si>
    <t>RAMESHWAR MANDIR</t>
  </si>
  <si>
    <t xml:space="preserve">DURGADEVI </t>
  </si>
  <si>
    <t>(REMUNA)BIDYADHARPUR</t>
  </si>
  <si>
    <t>SWADHINPADIA</t>
  </si>
  <si>
    <t>SERGARH</t>
  </si>
  <si>
    <t>SITADIHA(SIMILIA)</t>
  </si>
  <si>
    <t xml:space="preserve">BALIKHAND </t>
  </si>
  <si>
    <t xml:space="preserve">TEGHARI </t>
  </si>
  <si>
    <t>KAMARDA</t>
  </si>
  <si>
    <t>NAMPO PSS</t>
  </si>
  <si>
    <t>KACHERIPADA</t>
  </si>
  <si>
    <t>BISHNUPUR (JHADTA)</t>
  </si>
  <si>
    <t>ADDA</t>
  </si>
  <si>
    <t>COLLEGE CHHAKA</t>
  </si>
  <si>
    <t>BERAHAMPUR</t>
  </si>
  <si>
    <t>BHALIASOLE PSS</t>
  </si>
  <si>
    <t>KOSHTA PSS</t>
  </si>
  <si>
    <t>PURNABARIPPADA</t>
  </si>
  <si>
    <t>KUCHILAKHUNTA PSS</t>
  </si>
  <si>
    <t>MANITREE</t>
  </si>
  <si>
    <t>KARANJIA PSS</t>
  </si>
  <si>
    <t>BAHALDA PSS</t>
  </si>
  <si>
    <t>TIRING PSS</t>
  </si>
  <si>
    <t>JAMDA PSS</t>
  </si>
  <si>
    <t>BIJATOLA PSS</t>
  </si>
  <si>
    <t xml:space="preserve">ASANBANI </t>
  </si>
  <si>
    <t>BARIPADA STADIUM</t>
  </si>
  <si>
    <t>CHHANCHA</t>
  </si>
  <si>
    <t xml:space="preserve">SAMAKHUNTA </t>
  </si>
  <si>
    <t>SAPANICHUA</t>
  </si>
  <si>
    <t>NUDUDIHA</t>
  </si>
  <si>
    <t>POWER HOUSE</t>
  </si>
  <si>
    <t>DHAMNAGARCHHAKA</t>
  </si>
  <si>
    <t>ASURA</t>
  </si>
  <si>
    <t xml:space="preserve">RAHANJA </t>
  </si>
  <si>
    <t>NANDAPUR (TIHIDI)</t>
  </si>
  <si>
    <t>RANDHIA</t>
  </si>
  <si>
    <t>JARKA</t>
  </si>
  <si>
    <t>NARSINGHPUR</t>
  </si>
  <si>
    <t>BYASASAROBAR</t>
  </si>
  <si>
    <t>CHITRAKULA(BARABATI)</t>
  </si>
  <si>
    <t>SALAKANA</t>
  </si>
  <si>
    <t>FIRESTATION</t>
  </si>
  <si>
    <t>DAMDHADA</t>
  </si>
  <si>
    <t>BASANTIPADIA</t>
  </si>
  <si>
    <t>KANTIPADIA</t>
  </si>
  <si>
    <t>CHHENAPADI (ODSSP)</t>
  </si>
  <si>
    <t>BHADRASAHI (ODSSP)</t>
  </si>
  <si>
    <t>BANSPAL</t>
  </si>
  <si>
    <t>GOURPUR</t>
  </si>
  <si>
    <t>NIMATPUR</t>
  </si>
  <si>
    <t>CHOUKI</t>
  </si>
  <si>
    <t>DEULA</t>
  </si>
  <si>
    <t>JAIRAMPUR</t>
  </si>
  <si>
    <t>MAHULIA-2</t>
  </si>
  <si>
    <t>CHALANTI</t>
  </si>
  <si>
    <t>KAMARDA HEADQUARTER</t>
  </si>
  <si>
    <t>MAHAGAB</t>
  </si>
  <si>
    <t>SUGO</t>
  </si>
  <si>
    <t>DOLASAHI</t>
  </si>
  <si>
    <t>TIHIDI</t>
  </si>
  <si>
    <t>MUNDAMAL</t>
  </si>
  <si>
    <t>RACHHIPUR</t>
  </si>
  <si>
    <t>BT ROAD</t>
  </si>
  <si>
    <t>TALAGADA</t>
  </si>
  <si>
    <t>TULATI</t>
  </si>
  <si>
    <t>(Details of Feeder-Wise Losses)</t>
  </si>
  <si>
    <t>Type of feeder meter 
(AMI/AMR/Other)</t>
  </si>
  <si>
    <t>Type of Feeder  
(Urban/Mixed/Industrial/Agricultural/Rural)</t>
  </si>
  <si>
    <t>RUNGTA MINES LTD, SPNG IRN DIV</t>
  </si>
  <si>
    <t>M/S SARDA MINES (PVT) LTD.</t>
  </si>
  <si>
    <t>JINDAL STAINLESS LTD.</t>
  </si>
  <si>
    <t>KALINGA IRON WORKS COLONY</t>
  </si>
  <si>
    <t>M/S GREWAL ASSOCIATES (P) LTD.</t>
  </si>
  <si>
    <t>M/S KAMALJEET SINGH AHLUWALIA</t>
  </si>
  <si>
    <t>6 MW</t>
  </si>
  <si>
    <t>40 MW</t>
  </si>
  <si>
    <t>2.5 MW</t>
  </si>
  <si>
    <t>2 MW</t>
  </si>
  <si>
    <t>20MW(In use)+ 8MW(Currently not in use)</t>
  </si>
  <si>
    <t>KED KEONJHAR</t>
  </si>
  <si>
    <t>BSED BHADRAK</t>
  </si>
  <si>
    <t>M/S SREE METALIKS LTD. (KJR-1)</t>
  </si>
  <si>
    <t>M/S SREE METALIKS LTD. (JODA)</t>
  </si>
  <si>
    <t>Iron Ore</t>
  </si>
  <si>
    <t>MINES</t>
  </si>
  <si>
    <t>2*125MW + 5MW</t>
  </si>
  <si>
    <t>Stainless Steel</t>
  </si>
  <si>
    <t>Iron</t>
  </si>
  <si>
    <t>Steel Ptant</t>
  </si>
  <si>
    <t>Tytpe of Station (Generation Based-Solid/Liquid/Gas/Renewable/Others)</t>
  </si>
  <si>
    <t>BED BALASORE</t>
  </si>
  <si>
    <t>BTED BASTA</t>
  </si>
  <si>
    <t>JED JALESWAR</t>
  </si>
  <si>
    <t>CED BALASORE</t>
  </si>
  <si>
    <t>BNED BHADRAK</t>
  </si>
  <si>
    <t>BPED BARIPADA</t>
  </si>
  <si>
    <t>RED RAIRANGPUR</t>
  </si>
  <si>
    <t>UED UDALA</t>
  </si>
  <si>
    <t>JRED JAJPUR ROAD</t>
  </si>
  <si>
    <t>JTED JAJPUR TOWN</t>
  </si>
  <si>
    <t>KUED KUAKHIA</t>
  </si>
  <si>
    <t>JOED JODA</t>
  </si>
  <si>
    <t>AED ANANDPUR</t>
  </si>
  <si>
    <t>Open Access &amp; Sub-station Consumption</t>
  </si>
  <si>
    <t>Yes</t>
  </si>
  <si>
    <t>Total No. of DTs</t>
  </si>
  <si>
    <t>(220-440)kV</t>
  </si>
  <si>
    <t>L.T. General (Com)</t>
  </si>
  <si>
    <t>Street Lighting</t>
  </si>
  <si>
    <t>PWW</t>
  </si>
  <si>
    <t>Small Industry</t>
  </si>
  <si>
    <t>Medium Industry</t>
  </si>
  <si>
    <t>Specified Pub. Purpose (P.I.)</t>
  </si>
  <si>
    <t>(11-33)kV</t>
  </si>
  <si>
    <t>Irrigation</t>
  </si>
  <si>
    <t>Public Water Works above 110 KVA</t>
  </si>
  <si>
    <t>Heavy Industries</t>
  </si>
  <si>
    <t>Railway Traction</t>
  </si>
  <si>
    <t>CPP</t>
  </si>
  <si>
    <t>Large Industries at 132 kV</t>
  </si>
  <si>
    <t>TOTAL</t>
  </si>
  <si>
    <t>Quarter-1</t>
  </si>
  <si>
    <t>Consumer Category (Separate for each subsidized consumer category)</t>
  </si>
  <si>
    <t>Billed Energy</t>
  </si>
  <si>
    <t>Subsidized Billed Energy</t>
  </si>
  <si>
    <t>Applicable rate of Subsidy as notified by State Govt.</t>
  </si>
  <si>
    <t>Subsidy Due from State Govt.</t>
  </si>
  <si>
    <t>Subsidy Actually Billed/claimed from State Govt. (As against col.12)</t>
  </si>
  <si>
    <t>Subsidy Received from State Govt. (As against col.13)</t>
  </si>
  <si>
    <t>Balance Subsidy yet to be Received from State Govt.</t>
  </si>
  <si>
    <t>Un-metered*</t>
  </si>
  <si>
    <t>Metered (out of col.2)</t>
  </si>
  <si>
    <t>Un-metered* (Out of col.3)</t>
  </si>
  <si>
    <t>Metered Energy**</t>
  </si>
  <si>
    <t>Un-metered Energy**</t>
  </si>
  <si>
    <t>Metered Energy</t>
  </si>
  <si>
    <t>Un-metered Energy</t>
  </si>
  <si>
    <t>(In kwh)</t>
  </si>
  <si>
    <t>(In Rs/Kwh)</t>
  </si>
  <si>
    <t>(In Rs. Cr.)</t>
  </si>
  <si>
    <t>4=2+3</t>
  </si>
  <si>
    <t>7=5+6</t>
  </si>
  <si>
    <t>10=5x8</t>
  </si>
  <si>
    <t>11=6x9</t>
  </si>
  <si>
    <t>12=10+11</t>
  </si>
  <si>
    <t>15=13-14</t>
  </si>
  <si>
    <t>Other (Specify) WW</t>
  </si>
  <si>
    <t xml:space="preserve">Division Name </t>
  </si>
  <si>
    <t>1st Apr, 2023 - 30th June, 2023</t>
  </si>
  <si>
    <t>Period From 1st April 2023 - 30th June 2023</t>
  </si>
  <si>
    <t>Period From 1st Apr, 2023 - 30th June, 2023</t>
  </si>
  <si>
    <t>Annexure - 1 : Proforma for Quarterly Consumer Category-wise Subsidy Billed/Received/Due for period 1st Apr, 2023 - 30th June, 2023</t>
  </si>
  <si>
    <t>TPNODL is not drawing any power from all these Captive Power Plants Sources. Instead TPNODL is purchasing power from GRIDCO via OPTCL network as per the vesting order.</t>
  </si>
  <si>
    <t>Voltage Level (At input)</t>
  </si>
  <si>
    <t>Form-Input Energy (Details of Input Energy &amp; Infrastructure)</t>
  </si>
  <si>
    <t>A. Summary of Energy Input &amp; Infrastructure</t>
  </si>
  <si>
    <t>RE S/D-II Balasore</t>
  </si>
  <si>
    <t>Fuladi</t>
  </si>
  <si>
    <t>Dahapada Village</t>
  </si>
  <si>
    <t>TPNODL39001425</t>
  </si>
  <si>
    <t>TPNODL39001927</t>
  </si>
  <si>
    <t>Udala S/D</t>
  </si>
  <si>
    <t>Udala No.2</t>
  </si>
  <si>
    <t>Mahadev Pokhari</t>
  </si>
  <si>
    <t>TPNODL (Total)</t>
  </si>
  <si>
    <t>NA: NOT APPLICABLE</t>
  </si>
  <si>
    <t>BPED</t>
  </si>
  <si>
    <t>GEDCOL Solar 33 kV, 1 MW</t>
  </si>
  <si>
    <t>ORA00154</t>
  </si>
  <si>
    <t>B.132</t>
  </si>
  <si>
    <t>B.133</t>
  </si>
  <si>
    <t>OPT02394</t>
  </si>
  <si>
    <t>Chief-Commercial Services &amp; CSR</t>
  </si>
  <si>
    <t>B.134</t>
  </si>
  <si>
    <t>Dhamra(Balimunda)</t>
  </si>
  <si>
    <t>Keonjhar GIS(Ranki)</t>
  </si>
  <si>
    <t>PGCIL</t>
  </si>
  <si>
    <t>Trf1-20MVA 132/11kV</t>
  </si>
  <si>
    <t>Exchange Grid</t>
  </si>
  <si>
    <t>APM03850</t>
  </si>
  <si>
    <t>OPT01609</t>
  </si>
  <si>
    <t>OPT00672</t>
  </si>
  <si>
    <t>APM02233</t>
  </si>
  <si>
    <t>OPT00699</t>
  </si>
  <si>
    <t>ORA00161</t>
  </si>
  <si>
    <t>CT/PT Ratio</t>
  </si>
  <si>
    <t>Period from 1st April 2023 - 30th June 2023</t>
  </si>
  <si>
    <t>Supply S/D-I Balasore</t>
  </si>
  <si>
    <t>KASIMABAD</t>
  </si>
  <si>
    <t>Supply S/D-II Balasore</t>
  </si>
  <si>
    <t>BED BASTA</t>
  </si>
  <si>
    <t>Basta S/D</t>
  </si>
  <si>
    <t>Jamsuli S/D</t>
  </si>
  <si>
    <t>Nilgiri S/D</t>
  </si>
  <si>
    <t>MITRAPUR</t>
  </si>
  <si>
    <t>RE S/D-I Balasore</t>
  </si>
  <si>
    <t>Bhograi S/D</t>
  </si>
  <si>
    <t>DEHURDA</t>
  </si>
  <si>
    <t>MOHAGAB (ODSSP)</t>
  </si>
  <si>
    <t>Jaleswar S/D</t>
  </si>
  <si>
    <t>Bahanaga S/D</t>
  </si>
  <si>
    <t>ISWARPUR</t>
  </si>
  <si>
    <t>Khaira S/D</t>
  </si>
  <si>
    <t>Markona S/D</t>
  </si>
  <si>
    <t>Soro S/D</t>
  </si>
  <si>
    <t>BED BARIPADA</t>
  </si>
  <si>
    <t>Baripada S/D</t>
  </si>
  <si>
    <t>Betnoti S/D</t>
  </si>
  <si>
    <t>ANLA(MERDA) PSS</t>
  </si>
  <si>
    <t>SALABANI SAHI</t>
  </si>
  <si>
    <t>Morada S/D</t>
  </si>
  <si>
    <t xml:space="preserve">GAON AMARDA </t>
  </si>
  <si>
    <t>RE-Baripada S/D</t>
  </si>
  <si>
    <t>Karanjia S/D</t>
  </si>
  <si>
    <t>Rairangpur-I S/D</t>
  </si>
  <si>
    <t>Rairangpur-II S/D</t>
  </si>
  <si>
    <t>Khunta S/D</t>
  </si>
  <si>
    <t>Basudevpur S/D</t>
  </si>
  <si>
    <t>Dhamra S/D</t>
  </si>
  <si>
    <t>No. I S/D</t>
  </si>
  <si>
    <t>No. II S/D</t>
  </si>
  <si>
    <t>Tihidi S/D</t>
  </si>
  <si>
    <t>GADI(ODSSP)</t>
  </si>
  <si>
    <t>Asurali S/D</t>
  </si>
  <si>
    <t>Dhamanagar S/D</t>
  </si>
  <si>
    <t>MANJURI ROAD (ODSSP)</t>
  </si>
  <si>
    <t>RE- S/D Bhadrak</t>
  </si>
  <si>
    <t>JED JAJPUR ROAD</t>
  </si>
  <si>
    <t>Duburi S/D</t>
  </si>
  <si>
    <t>SUKINDA</t>
  </si>
  <si>
    <t>TAMAKA (DEULAKANA)</t>
  </si>
  <si>
    <t>Jajpur Road S/D</t>
  </si>
  <si>
    <t>DANAGADI</t>
  </si>
  <si>
    <t>Panikoili S/D</t>
  </si>
  <si>
    <t>JTED JAJPUR</t>
  </si>
  <si>
    <t>Binjharpur S/D</t>
  </si>
  <si>
    <t>Dasarathpur S/D</t>
  </si>
  <si>
    <t>LALBAG</t>
  </si>
  <si>
    <t>KED KUAKHIA</t>
  </si>
  <si>
    <t>Bari S/D</t>
  </si>
  <si>
    <t>Dharmasala S/D</t>
  </si>
  <si>
    <t>ARUHA</t>
  </si>
  <si>
    <t>NEULPUR</t>
  </si>
  <si>
    <t>Kuakhia S/D</t>
  </si>
  <si>
    <t>Anandpur S/D</t>
  </si>
  <si>
    <t>RAMACHANDRAPUR</t>
  </si>
  <si>
    <t>Bidyadharpur S/D</t>
  </si>
  <si>
    <t>ORALI</t>
  </si>
  <si>
    <t>SALANIA (ODSSP)</t>
  </si>
  <si>
    <t>Ghatagaon S/D</t>
  </si>
  <si>
    <t>JED JODA</t>
  </si>
  <si>
    <t>Champua S/D</t>
  </si>
  <si>
    <t>No. I Keonjhar S/D</t>
  </si>
  <si>
    <t>No. II Keonjhar S/D</t>
  </si>
  <si>
    <t>SUAKATI (ODSSP)</t>
  </si>
  <si>
    <t>Turmunga S/D</t>
  </si>
  <si>
    <t>KUSUDIHA</t>
  </si>
  <si>
    <t>RAJGHAT</t>
  </si>
  <si>
    <t>Kuliana S/D</t>
  </si>
  <si>
    <t>KALABADIA (KULIANA)</t>
  </si>
  <si>
    <t>RANDASAHI (SHYAMSUNDRPUR)</t>
  </si>
  <si>
    <t>MORODA(BARKHAND) PSS</t>
  </si>
  <si>
    <t>KULDIHA PSS</t>
  </si>
  <si>
    <t>BETALIGAON</t>
  </si>
  <si>
    <t>CHHAYALSINGH</t>
  </si>
  <si>
    <t>Jajpur Town S/D</t>
  </si>
  <si>
    <t>DHENKA (ODSSP)</t>
  </si>
  <si>
    <t>Barbil S/D</t>
  </si>
  <si>
    <t>Joda S/D</t>
  </si>
  <si>
    <t>JURUDI</t>
  </si>
  <si>
    <t>JYOTIPUR (ODSSP)</t>
  </si>
  <si>
    <t>BANIAMANDIR</t>
  </si>
  <si>
    <t>RADHAGADIYA</t>
  </si>
  <si>
    <t>GABAGAON</t>
  </si>
  <si>
    <t>NIDHIPADA</t>
  </si>
  <si>
    <t>BALASORE-I</t>
  </si>
  <si>
    <t>TOWN</t>
  </si>
  <si>
    <t>NUASAHI</t>
  </si>
  <si>
    <t>SAHADEVKHUNTA</t>
  </si>
  <si>
    <t>AMARDA</t>
  </si>
  <si>
    <t>HEAD QUARTER</t>
  </si>
  <si>
    <t>VELORA</t>
  </si>
  <si>
    <t>PARULIA</t>
  </si>
  <si>
    <t>MUKULASI</t>
  </si>
  <si>
    <t>SINGLA</t>
  </si>
  <si>
    <t>LANGALESWAR OLD</t>
  </si>
  <si>
    <t>MACHHARANKA</t>
  </si>
  <si>
    <t>MAKHAPADA(BEGUNIA)</t>
  </si>
  <si>
    <t>NILAGIRI FEEDER</t>
  </si>
  <si>
    <t>AMBUDIA/AMBARDIHA</t>
  </si>
  <si>
    <t>RASALPUR MARKET</t>
  </si>
  <si>
    <t>ALLALBINDHA</t>
  </si>
  <si>
    <t>RANKOTHA</t>
  </si>
  <si>
    <t>BALIM</t>
  </si>
  <si>
    <t>UPALA</t>
  </si>
  <si>
    <t>MEDICAL</t>
  </si>
  <si>
    <t>AMBILIATHA</t>
  </si>
  <si>
    <t>SAUD</t>
  </si>
  <si>
    <t>BAJANA</t>
  </si>
  <si>
    <t>ARUHANBAD (ATASPUR)</t>
  </si>
  <si>
    <t>ANDRA</t>
  </si>
  <si>
    <t>BARKOHILI</t>
  </si>
  <si>
    <t>BANPARIA</t>
  </si>
  <si>
    <t>DARKOLI</t>
  </si>
  <si>
    <t>JAMUJHADI</t>
  </si>
  <si>
    <t>TUDIGADIA NEW</t>
  </si>
  <si>
    <t>KALIMANDIR</t>
  </si>
  <si>
    <t>KHADIKAPADA</t>
  </si>
  <si>
    <t>BACHHURIPADA</t>
  </si>
  <si>
    <t>BANSULI</t>
  </si>
  <si>
    <t>TAMBAKHARI</t>
  </si>
  <si>
    <t>JHINKIRIA</t>
  </si>
  <si>
    <t>KAMARDIHA</t>
  </si>
  <si>
    <t>SINGHARA</t>
  </si>
  <si>
    <t>CIRCUIT HOUSE</t>
  </si>
  <si>
    <t>KOSTHA</t>
  </si>
  <si>
    <t>KULIPOSI</t>
  </si>
  <si>
    <t>GOLEI</t>
  </si>
  <si>
    <t>SULEIPAT</t>
  </si>
  <si>
    <t>DALIMA</t>
  </si>
  <si>
    <t>MAGHUA</t>
  </si>
  <si>
    <t>CHANDIDIHA</t>
  </si>
  <si>
    <t>MARKUNDOI</t>
  </si>
  <si>
    <t>BAIDPUR</t>
  </si>
  <si>
    <t>BELAM</t>
  </si>
  <si>
    <t>BAHUBANDHA</t>
  </si>
  <si>
    <t>RADHO</t>
  </si>
  <si>
    <t>UDALA NO-2</t>
  </si>
  <si>
    <t>BARAPUR</t>
  </si>
  <si>
    <t>FALCON</t>
  </si>
  <si>
    <t>CHANDAN BAZAR</t>
  </si>
  <si>
    <t>CHARAMPA-I</t>
  </si>
  <si>
    <t>APARTIBINDHA</t>
  </si>
  <si>
    <t>CHARMPA INDUSTRIAL</t>
  </si>
  <si>
    <t>NARENDRAPUR</t>
  </si>
  <si>
    <t>PIRHAT</t>
  </si>
  <si>
    <t>JIJHARPUR</t>
  </si>
  <si>
    <t>KALIMEGHA</t>
  </si>
  <si>
    <t>ARADI</t>
  </si>
  <si>
    <t>BHANDARIPOKHARI</t>
  </si>
  <si>
    <t>KOTSIRA</t>
  </si>
  <si>
    <t>AGARPADA</t>
  </si>
  <si>
    <t>APTIRA</t>
  </si>
  <si>
    <t>ODANGA</t>
  </si>
  <si>
    <t>SENDITIRA</t>
  </si>
  <si>
    <t>RAMAKRISHNAPUR</t>
  </si>
  <si>
    <t>RANDIA</t>
  </si>
  <si>
    <t>HATIBARI</t>
  </si>
  <si>
    <t>KABATA</t>
  </si>
  <si>
    <t>TUNGAISUNI</t>
  </si>
  <si>
    <t>KANHEIPUR</t>
  </si>
  <si>
    <t>TELIBAHALI</t>
  </si>
  <si>
    <t>KIMBHIRAGADIA</t>
  </si>
  <si>
    <t>KOREI</t>
  </si>
  <si>
    <t>PALASA</t>
  </si>
  <si>
    <t>SOTI</t>
  </si>
  <si>
    <t>DHANIPUR</t>
  </si>
  <si>
    <t>ANKULA</t>
  </si>
  <si>
    <t>CHANDIMANDIR</t>
  </si>
  <si>
    <t>MANDIA</t>
  </si>
  <si>
    <t>KAEMA</t>
  </si>
  <si>
    <t>BAGHUA</t>
  </si>
  <si>
    <t>NALAKULA</t>
  </si>
  <si>
    <t>SUNDARIA</t>
  </si>
  <si>
    <t>NATHUABARA</t>
  </si>
  <si>
    <t>FAKIRPUR</t>
  </si>
  <si>
    <t>BALARAMPUR</t>
  </si>
  <si>
    <t>NUAGAON</t>
  </si>
  <si>
    <t>RAMCHANDRAPUR(RAM)</t>
  </si>
  <si>
    <t>SALADEI</t>
  </si>
  <si>
    <t>SAINKUL</t>
  </si>
  <si>
    <t>KANTIPAL</t>
  </si>
  <si>
    <t>HATADIHI</t>
  </si>
  <si>
    <t>SANGAM</t>
  </si>
  <si>
    <t>BASANTIA</t>
  </si>
  <si>
    <t>DANRA(gedama)</t>
  </si>
  <si>
    <t>SALANIA</t>
  </si>
  <si>
    <t>BARBIL TOWN</t>
  </si>
  <si>
    <t>BOLANI-1</t>
  </si>
  <si>
    <t>BOLANI-2</t>
  </si>
  <si>
    <t>RAMCHANDRAPUR(BAS)</t>
  </si>
  <si>
    <t>BAMEBARI</t>
  </si>
  <si>
    <t>KJR RE</t>
  </si>
  <si>
    <t>KANJIPANI</t>
  </si>
  <si>
    <t>OMFED RAISUAN</t>
  </si>
  <si>
    <t>DANGAPANI</t>
  </si>
  <si>
    <t>DANLA</t>
  </si>
  <si>
    <t>SUAKATI TOWN</t>
  </si>
  <si>
    <t>U.NANDAPUR</t>
  </si>
  <si>
    <t>DAMAHUDA</t>
  </si>
  <si>
    <t>TANGARPADA</t>
  </si>
  <si>
    <t>MACHHAGARH(SAH)</t>
  </si>
  <si>
    <t>TANDO</t>
  </si>
  <si>
    <t>JYOTIPUR(TUR)</t>
  </si>
  <si>
    <r>
      <rPr>
        <b/>
        <sz val="12"/>
        <color theme="1"/>
        <rFont val="Calibri"/>
        <family val="2"/>
        <scheme val="minor"/>
      </rPr>
      <t xml:space="preserve">Note: 
</t>
    </r>
    <r>
      <rPr>
        <sz val="12"/>
        <color theme="1"/>
        <rFont val="Calibri"/>
        <family val="2"/>
        <scheme val="minor"/>
      </rPr>
      <t>1. Loss level at HT Level (11kV+33kV) is considered as per OERC guidelines.
2. Network loss component is included at LT Input level.</t>
    </r>
  </si>
  <si>
    <t>Smart</t>
  </si>
  <si>
    <t>Keonjhar-1</t>
  </si>
  <si>
    <t>Gambharia</t>
  </si>
  <si>
    <t>Keonjhar No.1</t>
  </si>
  <si>
    <t>New Coloney</t>
  </si>
  <si>
    <t>TPNODL39002265</t>
  </si>
  <si>
    <t>Marthapur</t>
  </si>
  <si>
    <t>Marthapur-2</t>
  </si>
  <si>
    <t>TPNODL39003112</t>
  </si>
  <si>
    <t>KuED</t>
  </si>
  <si>
    <t>Fire Station</t>
  </si>
  <si>
    <t>Talagada</t>
  </si>
  <si>
    <t>Byonjan Hotel</t>
  </si>
  <si>
    <t>1 MW</t>
  </si>
  <si>
    <t>Solar</t>
  </si>
  <si>
    <t>25 Years</t>
  </si>
  <si>
    <t>Voltage Level
(KV)</t>
  </si>
  <si>
    <t>33 KV</t>
  </si>
  <si>
    <t>OPTCL BST BILL</t>
  </si>
  <si>
    <t>1MW (AC) Ground Mounted Solar PV Plant GEDCOL, Takatpur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</si>
</sst>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0%"/>
  </numFmts>
  <fonts count="46" x14ac:knownFonts="1">
    <font>
      <sz val="11"/>
      <color theme="1"/>
      <name val="Calibri"/>
      <family val="2"/>
      <scheme val="minor"/>
    </font>
    <font>
      <sz val="11"/>
      <color theme="1"/>
      <name val="Calibri"/>
      <family val="2"/>
      <scheme val="minor"/>
    </font>
    <font>
      <b/>
      <sz val="20"/>
      <name val="Calibri"/>
      <family val="2"/>
      <scheme val="minor"/>
    </font>
    <font>
      <sz val="1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14"/>
      <name val="Calibri"/>
      <family val="2"/>
      <scheme val="minor"/>
    </font>
    <font>
      <b/>
      <sz val="10"/>
      <name val="Times New Roman"/>
      <family val="1"/>
    </font>
    <font>
      <sz val="10"/>
      <color indexed="8"/>
      <name val="Arial"/>
      <family val="2"/>
    </font>
    <font>
      <b/>
      <sz val="10"/>
      <name val="Calibri"/>
      <family val="2"/>
    </font>
    <font>
      <b/>
      <sz val="11"/>
      <name val="Cambria"/>
      <family val="1"/>
      <scheme val="major"/>
    </font>
    <font>
      <sz val="11"/>
      <name val="Arial"/>
      <family val="2"/>
    </font>
    <font>
      <sz val="11"/>
      <name val="Century Gothic"/>
      <family val="2"/>
    </font>
    <font>
      <b/>
      <sz val="10"/>
      <name val="Cambria"/>
      <family val="1"/>
      <scheme val="major"/>
    </font>
    <font>
      <sz val="11"/>
      <name val="Cambria"/>
      <family val="1"/>
      <scheme val="major"/>
    </font>
    <font>
      <b/>
      <sz val="16"/>
      <color theme="1"/>
      <name val="Calibri"/>
      <family val="2"/>
      <scheme val="minor"/>
    </font>
    <font>
      <b/>
      <sz val="11"/>
      <color rgb="FF000000"/>
      <name val="Cambria"/>
      <family val="1"/>
      <scheme val="major"/>
    </font>
    <font>
      <b/>
      <sz val="10"/>
      <color rgb="FF000000"/>
      <name val="Cambria"/>
      <family val="1"/>
      <scheme val="major"/>
    </font>
    <font>
      <sz val="11"/>
      <color theme="1"/>
      <name val="Cambria"/>
      <family val="1"/>
      <scheme val="major"/>
    </font>
    <font>
      <b/>
      <sz val="16"/>
      <name val="Calibri"/>
      <family val="2"/>
      <scheme val="minor"/>
    </font>
    <font>
      <sz val="12"/>
      <color theme="1"/>
      <name val="Calibri"/>
      <family val="2"/>
      <scheme val="minor"/>
    </font>
    <font>
      <b/>
      <sz val="12"/>
      <color indexed="8"/>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b/>
      <sz val="11"/>
      <color rgb="FF000000"/>
      <name val="Arial"/>
      <family val="2"/>
    </font>
    <font>
      <sz val="11"/>
      <color theme="1"/>
      <name val="Arial"/>
      <family val="2"/>
    </font>
    <font>
      <sz val="11"/>
      <color rgb="FF000000"/>
      <name val="Arial"/>
      <family val="2"/>
    </font>
    <font>
      <sz val="11"/>
      <color theme="1"/>
      <name val="Century Gothic"/>
      <family val="2"/>
    </font>
    <font>
      <b/>
      <sz val="20"/>
      <color theme="1"/>
      <name val="Palatino Linotype"/>
      <family val="1"/>
    </font>
    <font>
      <sz val="13"/>
      <color theme="1"/>
      <name val="Palatino Linotype"/>
      <family val="1"/>
    </font>
    <font>
      <b/>
      <sz val="13"/>
      <color theme="1"/>
      <name val="Palatino Linotype"/>
      <family val="1"/>
    </font>
    <font>
      <b/>
      <sz val="13"/>
      <name val="Palatino Linotype"/>
      <family val="1"/>
    </font>
    <font>
      <u/>
      <sz val="11"/>
      <color theme="10"/>
      <name val="Calibri"/>
      <family val="2"/>
    </font>
    <font>
      <b/>
      <sz val="11"/>
      <color theme="1"/>
      <name val="Cambria"/>
      <family val="1"/>
      <scheme val="major"/>
    </font>
    <font>
      <b/>
      <sz val="10"/>
      <name val="Calibri"/>
      <family val="2"/>
      <scheme val="minor"/>
    </font>
    <font>
      <sz val="10"/>
      <name val="Calibri"/>
      <family val="2"/>
    </font>
    <font>
      <sz val="10"/>
      <color theme="1"/>
      <name val="Calibri"/>
      <family val="2"/>
    </font>
    <font>
      <sz val="9"/>
      <name val="Calibri"/>
      <family val="2"/>
    </font>
    <font>
      <sz val="10"/>
      <name val="Arial"/>
      <family val="2"/>
    </font>
    <font>
      <b/>
      <sz val="12"/>
      <name val="Calibri"/>
      <family val="2"/>
      <scheme val="minor"/>
    </font>
    <font>
      <b/>
      <sz val="14"/>
      <color theme="1"/>
      <name val="Calibri"/>
      <family val="2"/>
      <scheme val="minor"/>
    </font>
    <font>
      <b/>
      <sz val="12"/>
      <name val="Calibri"/>
      <family val="2"/>
    </font>
    <font>
      <sz val="10"/>
      <color theme="1"/>
      <name val="Calibri"/>
      <family val="2"/>
      <scheme val="minor"/>
    </font>
    <font>
      <sz val="8"/>
      <name val="Calibri"/>
      <family val="2"/>
    </font>
  </fonts>
  <fills count="21">
    <fill>
      <patternFill patternType="none"/>
    </fill>
    <fill>
      <patternFill patternType="gray125"/>
    </fill>
    <fill>
      <patternFill patternType="solid">
        <fgColor theme="4"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94B3D6"/>
      </patternFill>
    </fill>
    <fill>
      <patternFill patternType="solid">
        <fgColor rgb="FFFCE9D9"/>
      </patternFill>
    </fill>
    <fill>
      <patternFill patternType="solid">
        <fgColor rgb="FFE3DFEB"/>
      </patternFill>
    </fill>
    <fill>
      <patternFill patternType="solid">
        <fgColor theme="3" tint="0.59999389629810485"/>
        <bgColor indexed="64"/>
      </patternFill>
    </fill>
    <fill>
      <patternFill patternType="solid">
        <fgColor theme="9" tint="0.59999389629810485"/>
        <bgColor indexed="64"/>
      </patternFill>
    </fill>
    <fill>
      <patternFill patternType="solid">
        <fgColor theme="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2F2F2"/>
        <bgColor indexed="64"/>
      </patternFill>
    </fill>
    <fill>
      <patternFill patternType="solid">
        <fgColor rgb="FF92D050"/>
        <bgColor indexed="64"/>
      </patternFill>
    </fill>
  </fills>
  <borders count="51">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rgb="FF000000"/>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9" fillId="0" borderId="0"/>
    <xf numFmtId="0" fontId="34" fillId="0" borderId="0" applyNumberFormat="0" applyFill="0" applyBorder="0" applyAlignment="0" applyProtection="0">
      <alignment vertical="top"/>
      <protection locked="0"/>
    </xf>
  </cellStyleXfs>
  <cellXfs count="498">
    <xf numFmtId="0" fontId="0" fillId="0" borderId="0" xfId="0"/>
    <xf numFmtId="0" fontId="4" fillId="2" borderId="2" xfId="0" applyFont="1" applyFill="1" applyBorder="1" applyAlignment="1" applyProtection="1">
      <alignment horizontal="center" vertical="center" wrapText="1"/>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2" fontId="3" fillId="4" borderId="4" xfId="0" applyNumberFormat="1" applyFont="1" applyFill="1" applyBorder="1" applyAlignment="1" applyProtection="1">
      <alignment horizontal="center" vertical="center"/>
      <protection locked="0"/>
    </xf>
    <xf numFmtId="2"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4" fillId="2" borderId="2" xfId="0" applyNumberFormat="1" applyFont="1" applyFill="1" applyBorder="1" applyAlignment="1" applyProtection="1">
      <alignment horizontal="center" vertical="center" wrapText="1"/>
    </xf>
    <xf numFmtId="0" fontId="3" fillId="4" borderId="4" xfId="0" applyNumberFormat="1" applyFont="1" applyFill="1" applyBorder="1" applyAlignment="1" applyProtection="1">
      <alignment horizontal="center" vertical="center"/>
      <protection locked="0"/>
    </xf>
    <xf numFmtId="0" fontId="3" fillId="0" borderId="0" xfId="0" applyNumberFormat="1" applyFont="1" applyAlignment="1">
      <alignment horizontal="center" vertical="center"/>
    </xf>
    <xf numFmtId="2" fontId="4" fillId="2" borderId="2" xfId="0" applyNumberFormat="1" applyFont="1" applyFill="1" applyBorder="1" applyAlignment="1" applyProtection="1">
      <alignment horizontal="center" vertical="center" wrapText="1"/>
    </xf>
    <xf numFmtId="0" fontId="0" fillId="0" borderId="0" xfId="0" applyProtection="1">
      <protection locked="0"/>
    </xf>
    <xf numFmtId="0" fontId="5" fillId="2" borderId="4" xfId="0" applyFont="1" applyFill="1" applyBorder="1" applyAlignment="1" applyProtection="1">
      <alignment horizontal="center" vertical="center" wrapText="1"/>
    </xf>
    <xf numFmtId="0" fontId="0" fillId="3" borderId="4" xfId="0" applyFill="1" applyBorder="1" applyProtection="1">
      <protection locked="0"/>
    </xf>
    <xf numFmtId="0" fontId="0" fillId="0" borderId="4" xfId="0" applyBorder="1" applyAlignment="1" applyProtection="1">
      <alignment horizontal="center" vertical="top"/>
      <protection locked="0"/>
    </xf>
    <xf numFmtId="0" fontId="0" fillId="0" borderId="0" xfId="0" applyFill="1" applyBorder="1"/>
    <xf numFmtId="0" fontId="3" fillId="0" borderId="0" xfId="0" applyFont="1" applyProtection="1">
      <protection locked="0"/>
    </xf>
    <xf numFmtId="0" fontId="3" fillId="0" borderId="0" xfId="0" applyFont="1"/>
    <xf numFmtId="0" fontId="4" fillId="2" borderId="4"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2" fontId="3" fillId="11" borderId="4" xfId="0" applyNumberFormat="1" applyFont="1" applyFill="1" applyBorder="1" applyAlignment="1" applyProtection="1">
      <alignment horizontal="center" vertical="center" wrapText="1"/>
    </xf>
    <xf numFmtId="0" fontId="3" fillId="0" borderId="4" xfId="0" applyNumberFormat="1" applyFont="1" applyBorder="1" applyAlignment="1" applyProtection="1">
      <alignment horizontal="center"/>
      <protection locked="0"/>
    </xf>
    <xf numFmtId="2" fontId="3" fillId="0" borderId="4" xfId="0" applyNumberFormat="1" applyFont="1" applyBorder="1" applyAlignment="1" applyProtection="1">
      <alignment horizontal="center"/>
      <protection locked="0"/>
    </xf>
    <xf numFmtId="0" fontId="3" fillId="14" borderId="4" xfId="0" applyFont="1" applyFill="1" applyBorder="1" applyAlignment="1" applyProtection="1">
      <alignment horizontal="center" vertical="center"/>
      <protection locked="0"/>
    </xf>
    <xf numFmtId="0" fontId="3" fillId="16" borderId="4" xfId="0" applyFont="1" applyFill="1" applyBorder="1" applyAlignment="1" applyProtection="1">
      <alignment horizontal="center" vertical="center"/>
      <protection locked="0"/>
    </xf>
    <xf numFmtId="2" fontId="4" fillId="11" borderId="4" xfId="0" applyNumberFormat="1" applyFont="1" applyFill="1" applyBorder="1" applyAlignment="1" applyProtection="1">
      <alignment horizontal="center" vertical="center"/>
    </xf>
    <xf numFmtId="0" fontId="3" fillId="0" borderId="24" xfId="0" applyFont="1" applyBorder="1" applyProtection="1"/>
    <xf numFmtId="0" fontId="3" fillId="0" borderId="25" xfId="0" applyFont="1" applyBorder="1" applyProtection="1"/>
    <xf numFmtId="0" fontId="3" fillId="0" borderId="26" xfId="0" applyFont="1" applyBorder="1" applyProtection="1"/>
    <xf numFmtId="0" fontId="3" fillId="0" borderId="1" xfId="0" applyFont="1" applyBorder="1" applyProtection="1"/>
    <xf numFmtId="0" fontId="3" fillId="0" borderId="0" xfId="0" applyFont="1" applyBorder="1" applyProtection="1"/>
    <xf numFmtId="0" fontId="3" fillId="0" borderId="27" xfId="0" applyFont="1" applyBorder="1" applyProtection="1"/>
    <xf numFmtId="0" fontId="4" fillId="2" borderId="9" xfId="0" applyFont="1" applyFill="1" applyBorder="1" applyAlignment="1" applyProtection="1">
      <alignment horizontal="center" vertical="center" wrapText="1"/>
    </xf>
    <xf numFmtId="0" fontId="3" fillId="13" borderId="4" xfId="0" applyFont="1" applyFill="1" applyBorder="1" applyAlignment="1" applyProtection="1">
      <alignment horizontal="center" vertical="center" wrapText="1"/>
    </xf>
    <xf numFmtId="0" fontId="3" fillId="13" borderId="7" xfId="0" applyFont="1" applyFill="1" applyBorder="1" applyAlignment="1" applyProtection="1">
      <alignment horizontal="center" vertical="center" wrapText="1"/>
    </xf>
    <xf numFmtId="0" fontId="3" fillId="14" borderId="4" xfId="0" applyFont="1" applyFill="1" applyBorder="1" applyAlignment="1" applyProtection="1">
      <alignment horizontal="center" vertical="center" wrapText="1"/>
    </xf>
    <xf numFmtId="0" fontId="3" fillId="14" borderId="7" xfId="0" applyFont="1" applyFill="1" applyBorder="1" applyAlignment="1" applyProtection="1">
      <alignment horizontal="center" vertical="center" wrapText="1"/>
    </xf>
    <xf numFmtId="0" fontId="3" fillId="15" borderId="4" xfId="0" applyFont="1" applyFill="1" applyBorder="1" applyAlignment="1" applyProtection="1">
      <alignment horizontal="center" vertical="center" wrapText="1"/>
    </xf>
    <xf numFmtId="0" fontId="3" fillId="15" borderId="7" xfId="0" applyFont="1" applyFill="1" applyBorder="1" applyAlignment="1" applyProtection="1">
      <alignment horizontal="center" vertical="center" wrapText="1"/>
    </xf>
    <xf numFmtId="0" fontId="3" fillId="16" borderId="4" xfId="0" applyFont="1" applyFill="1" applyBorder="1" applyAlignment="1" applyProtection="1">
      <alignment horizontal="center" vertical="center" wrapText="1"/>
    </xf>
    <xf numFmtId="0" fontId="3" fillId="16" borderId="7" xfId="0"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12" borderId="4" xfId="0" applyFont="1" applyFill="1" applyBorder="1" applyAlignment="1" applyProtection="1">
      <alignment horizontal="center" vertical="center" wrapText="1"/>
    </xf>
    <xf numFmtId="0" fontId="3" fillId="12" borderId="7" xfId="0" applyFont="1" applyFill="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11" borderId="12" xfId="0" applyFont="1" applyFill="1" applyBorder="1" applyAlignment="1" applyProtection="1">
      <alignment horizontal="center" vertical="center" wrapText="1"/>
    </xf>
    <xf numFmtId="0" fontId="3" fillId="11" borderId="23" xfId="0" applyFont="1" applyFill="1" applyBorder="1" applyAlignment="1" applyProtection="1">
      <alignment horizontal="center" vertical="center" wrapText="1"/>
    </xf>
    <xf numFmtId="0" fontId="12" fillId="0" borderId="0" xfId="0" applyFont="1"/>
    <xf numFmtId="0" fontId="13" fillId="0" borderId="0" xfId="0" applyFont="1" applyAlignment="1">
      <alignment horizontal="center" vertical="center"/>
    </xf>
    <xf numFmtId="0" fontId="14" fillId="0" borderId="1" xfId="0" applyFont="1" applyBorder="1" applyAlignment="1" applyProtection="1">
      <alignment horizontal="left" vertical="center"/>
    </xf>
    <xf numFmtId="0" fontId="11" fillId="0" borderId="0" xfId="0" applyFont="1" applyBorder="1" applyAlignment="1" applyProtection="1">
      <alignment horizontal="left" vertical="center" wrapText="1"/>
    </xf>
    <xf numFmtId="0" fontId="13" fillId="0" borderId="0" xfId="0" applyFont="1" applyBorder="1" applyAlignment="1" applyProtection="1">
      <alignment horizontal="center" vertical="center"/>
    </xf>
    <xf numFmtId="0" fontId="13" fillId="0" borderId="27" xfId="0" applyFont="1" applyBorder="1" applyAlignment="1" applyProtection="1">
      <alignment horizontal="center" vertical="center"/>
    </xf>
    <xf numFmtId="0" fontId="15" fillId="0" borderId="1" xfId="0" applyFont="1" applyBorder="1" applyAlignment="1" applyProtection="1">
      <alignment horizontal="center"/>
    </xf>
    <xf numFmtId="0" fontId="15" fillId="0" borderId="0" xfId="0" applyFont="1" applyBorder="1" applyAlignment="1" applyProtection="1"/>
    <xf numFmtId="0" fontId="13" fillId="0" borderId="0" xfId="0" applyFont="1" applyBorder="1" applyProtection="1"/>
    <xf numFmtId="0" fontId="14" fillId="0" borderId="0" xfId="0" applyFont="1" applyBorder="1" applyAlignment="1" applyProtection="1">
      <alignment vertical="center"/>
    </xf>
    <xf numFmtId="0" fontId="14" fillId="0" borderId="0" xfId="0" applyFont="1" applyBorder="1" applyAlignment="1" applyProtection="1">
      <alignment horizontal="left" vertical="center"/>
    </xf>
    <xf numFmtId="0" fontId="14" fillId="0" borderId="1" xfId="0" applyFont="1" applyBorder="1" applyAlignment="1" applyProtection="1">
      <alignment vertical="center"/>
    </xf>
    <xf numFmtId="0" fontId="15" fillId="0" borderId="0" xfId="0" applyFont="1" applyBorder="1" applyAlignment="1" applyProtection="1">
      <alignment horizontal="center" vertical="center"/>
    </xf>
    <xf numFmtId="0" fontId="15" fillId="0" borderId="0" xfId="0" applyFont="1" applyBorder="1" applyProtection="1"/>
    <xf numFmtId="0" fontId="14" fillId="0" borderId="1" xfId="0" applyFont="1" applyBorder="1" applyAlignment="1" applyProtection="1">
      <alignment horizontal="left" vertical="center" wrapText="1"/>
    </xf>
    <xf numFmtId="0" fontId="15" fillId="0" borderId="0" xfId="0" applyFont="1" applyBorder="1" applyAlignment="1" applyProtection="1">
      <alignment wrapText="1"/>
    </xf>
    <xf numFmtId="0" fontId="3" fillId="0" borderId="19" xfId="0" applyFont="1" applyBorder="1" applyProtection="1"/>
    <xf numFmtId="0" fontId="3" fillId="0" borderId="29" xfId="0" applyFont="1" applyBorder="1" applyProtection="1"/>
    <xf numFmtId="0" fontId="3" fillId="0" borderId="20" xfId="0" applyFont="1" applyBorder="1" applyProtection="1"/>
    <xf numFmtId="0" fontId="18" fillId="0" borderId="0" xfId="0" applyFont="1" applyAlignment="1" applyProtection="1">
      <alignment horizontal="left" vertical="center"/>
    </xf>
    <xf numFmtId="0" fontId="17" fillId="0" borderId="0" xfId="0" applyFont="1" applyAlignment="1" applyProtection="1">
      <alignment horizontal="left" vertical="center" wrapText="1"/>
    </xf>
    <xf numFmtId="0" fontId="19" fillId="0" borderId="0" xfId="0" applyFont="1" applyAlignment="1" applyProtection="1">
      <alignment horizontal="center"/>
    </xf>
    <xf numFmtId="0" fontId="19" fillId="0" borderId="0" xfId="0" applyFont="1" applyAlignment="1" applyProtection="1"/>
    <xf numFmtId="0" fontId="19" fillId="0" borderId="0" xfId="0" applyFont="1" applyAlignment="1" applyProtection="1">
      <alignment horizontal="center" vertical="center"/>
    </xf>
    <xf numFmtId="0" fontId="18" fillId="0" borderId="0" xfId="0" applyFont="1" applyAlignment="1" applyProtection="1">
      <alignment horizontal="left" vertical="center" wrapText="1"/>
    </xf>
    <xf numFmtId="0" fontId="19" fillId="0" borderId="0" xfId="0" applyFont="1" applyAlignment="1" applyProtection="1">
      <alignment wrapText="1"/>
    </xf>
    <xf numFmtId="0" fontId="21" fillId="0" borderId="4" xfId="0" applyFont="1" applyBorder="1" applyAlignment="1" applyProtection="1">
      <alignment horizontal="center" vertical="center" wrapText="1"/>
    </xf>
    <xf numFmtId="0" fontId="21" fillId="0" borderId="4" xfId="0" applyFont="1" applyBorder="1" applyAlignment="1" applyProtection="1">
      <alignment horizontal="center" vertical="center" wrapText="1"/>
      <protection locked="0"/>
    </xf>
    <xf numFmtId="0" fontId="21" fillId="0" borderId="4" xfId="0" applyFont="1" applyBorder="1" applyProtection="1">
      <protection locked="0"/>
    </xf>
    <xf numFmtId="0" fontId="21" fillId="0" borderId="4" xfId="0" applyFont="1" applyFill="1" applyBorder="1" applyAlignment="1" applyProtection="1">
      <alignment horizontal="left" vertical="top" wrapText="1"/>
      <protection locked="0"/>
    </xf>
    <xf numFmtId="0" fontId="21" fillId="0" borderId="4" xfId="0" applyFont="1" applyBorder="1" applyAlignment="1" applyProtection="1">
      <alignment horizontal="center" vertical="center"/>
      <protection locked="0"/>
    </xf>
    <xf numFmtId="2" fontId="21" fillId="0" borderId="4" xfId="0" applyNumberFormat="1" applyFont="1" applyFill="1" applyBorder="1" applyAlignment="1" applyProtection="1">
      <alignment horizontal="center" vertical="center"/>
      <protection locked="0"/>
    </xf>
    <xf numFmtId="2" fontId="21" fillId="18" borderId="4" xfId="0" applyNumberFormat="1" applyFont="1" applyFill="1" applyBorder="1" applyAlignment="1" applyProtection="1">
      <alignment horizontal="left" vertical="top"/>
      <protection locked="0"/>
    </xf>
    <xf numFmtId="0" fontId="27" fillId="0" borderId="0" xfId="0" applyFont="1" applyFill="1"/>
    <xf numFmtId="0" fontId="26"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7" fillId="0" borderId="0" xfId="0" applyFont="1"/>
    <xf numFmtId="0" fontId="26" fillId="19" borderId="4" xfId="0" applyFont="1" applyFill="1" applyBorder="1" applyAlignment="1">
      <alignment horizontal="left" vertical="center" wrapText="1"/>
    </xf>
    <xf numFmtId="0" fontId="27" fillId="0" borderId="0" xfId="0" applyFont="1" applyAlignment="1">
      <alignment horizontal="left" vertical="top"/>
    </xf>
    <xf numFmtId="0" fontId="26" fillId="19" borderId="4" xfId="0" applyFont="1" applyFill="1" applyBorder="1" applyAlignment="1">
      <alignment horizontal="left" vertical="top" wrapText="1"/>
    </xf>
    <xf numFmtId="0" fontId="28" fillId="0" borderId="4" xfId="0" applyFont="1" applyBorder="1" applyAlignment="1">
      <alignment horizontal="left" vertical="center"/>
    </xf>
    <xf numFmtId="0" fontId="28" fillId="0" borderId="4" xfId="0" applyFont="1" applyBorder="1" applyAlignment="1">
      <alignment vertical="center" wrapText="1"/>
    </xf>
    <xf numFmtId="2" fontId="28" fillId="0" borderId="4" xfId="0" applyNumberFormat="1" applyFont="1" applyBorder="1" applyAlignment="1">
      <alignment horizontal="center" vertical="center" wrapText="1"/>
    </xf>
    <xf numFmtId="0" fontId="28" fillId="0" borderId="4" xfId="0" applyFont="1" applyBorder="1" applyAlignment="1">
      <alignment horizontal="left" vertical="center" wrapText="1"/>
    </xf>
    <xf numFmtId="10" fontId="28" fillId="0" borderId="4" xfId="1" applyNumberFormat="1" applyFont="1" applyBorder="1" applyAlignment="1">
      <alignment horizontal="center" vertical="center" wrapText="1"/>
    </xf>
    <xf numFmtId="0" fontId="29" fillId="0" borderId="0" xfId="0" applyFont="1" applyAlignment="1">
      <alignment horizontal="center" vertical="center"/>
    </xf>
    <xf numFmtId="0" fontId="18" fillId="0" borderId="0" xfId="0" applyFont="1" applyAlignment="1" applyProtection="1">
      <alignment vertical="center"/>
    </xf>
    <xf numFmtId="0" fontId="29" fillId="0" borderId="0" xfId="0" applyFont="1"/>
    <xf numFmtId="0" fontId="29" fillId="0" borderId="0" xfId="0" applyFont="1" applyAlignment="1" applyProtection="1">
      <alignment horizontal="center" vertical="center"/>
      <protection locked="0"/>
    </xf>
    <xf numFmtId="0" fontId="19" fillId="0" borderId="0" xfId="0" applyFont="1" applyAlignment="1" applyProtection="1">
      <protection locked="0"/>
    </xf>
    <xf numFmtId="0" fontId="19" fillId="0" borderId="0" xfId="0" applyFont="1" applyProtection="1"/>
    <xf numFmtId="0" fontId="31" fillId="0" borderId="0" xfId="0" applyFont="1" applyAlignment="1" applyProtection="1">
      <alignment vertical="center" wrapText="1"/>
      <protection locked="0"/>
    </xf>
    <xf numFmtId="0" fontId="32" fillId="13" borderId="4" xfId="0" applyFont="1" applyFill="1" applyBorder="1" applyAlignment="1" applyProtection="1">
      <alignment horizontal="center" vertical="center" wrapText="1"/>
    </xf>
    <xf numFmtId="0" fontId="32" fillId="13" borderId="4" xfId="0" applyFont="1" applyFill="1" applyBorder="1" applyAlignment="1" applyProtection="1">
      <alignment vertical="center" wrapText="1"/>
    </xf>
    <xf numFmtId="0" fontId="33" fillId="13" borderId="4" xfId="0" applyFont="1" applyFill="1" applyBorder="1" applyAlignment="1" applyProtection="1">
      <alignment vertical="center" wrapText="1"/>
    </xf>
    <xf numFmtId="0" fontId="32" fillId="18" borderId="4" xfId="0" applyFont="1" applyFill="1" applyBorder="1" applyAlignment="1" applyProtection="1">
      <alignment horizontal="center" vertical="center" wrapText="1"/>
    </xf>
    <xf numFmtId="0" fontId="31" fillId="13" borderId="4" xfId="0" applyFont="1" applyFill="1" applyBorder="1" applyAlignment="1" applyProtection="1">
      <alignment vertical="center" wrapText="1"/>
    </xf>
    <xf numFmtId="0" fontId="19" fillId="0" borderId="0" xfId="0" applyFont="1" applyAlignment="1" applyProtection="1">
      <alignment horizontal="center"/>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32" fillId="0" borderId="0" xfId="0" applyFont="1" applyBorder="1" applyAlignment="1" applyProtection="1">
      <alignment vertical="center" wrapText="1"/>
      <protection locked="0"/>
    </xf>
    <xf numFmtId="0" fontId="31" fillId="0" borderId="0" xfId="0" applyFont="1" applyBorder="1" applyAlignment="1" applyProtection="1">
      <alignment vertical="center" wrapText="1"/>
      <protection locked="0"/>
    </xf>
    <xf numFmtId="0" fontId="18" fillId="0" borderId="0" xfId="0" applyFont="1" applyAlignment="1" applyProtection="1">
      <alignment horizontal="left" vertical="center"/>
      <protection locked="0"/>
    </xf>
    <xf numFmtId="0" fontId="31" fillId="0" borderId="0" xfId="0" applyFont="1" applyBorder="1" applyAlignment="1" applyProtection="1">
      <alignment horizontal="center" vertical="center" wrapText="1"/>
      <protection locked="0"/>
    </xf>
    <xf numFmtId="0" fontId="19" fillId="0" borderId="0" xfId="0" applyFont="1" applyProtection="1">
      <protection locked="0"/>
    </xf>
    <xf numFmtId="0" fontId="19" fillId="0" borderId="0" xfId="0" applyFont="1" applyAlignment="1" applyProtection="1">
      <alignment wrapText="1"/>
      <protection locked="0"/>
    </xf>
    <xf numFmtId="0" fontId="35" fillId="0" borderId="0" xfId="0" applyFont="1" applyAlignment="1" applyProtection="1">
      <protection locked="0"/>
    </xf>
    <xf numFmtId="0" fontId="18" fillId="0" borderId="0" xfId="0" applyFont="1" applyAlignment="1" applyProtection="1">
      <alignment horizontal="left" vertical="center" wrapText="1"/>
      <protection locked="0"/>
    </xf>
    <xf numFmtId="0" fontId="35" fillId="0" borderId="0" xfId="0" applyFont="1" applyProtection="1">
      <protection locked="0"/>
    </xf>
    <xf numFmtId="0" fontId="35" fillId="0" borderId="0" xfId="0" applyFont="1" applyAlignment="1" applyProtection="1">
      <alignment wrapText="1"/>
      <protection locked="0"/>
    </xf>
    <xf numFmtId="0" fontId="32" fillId="0" borderId="0" xfId="0" applyFont="1" applyBorder="1" applyAlignment="1" applyProtection="1">
      <alignment horizontal="center" vertical="center" wrapText="1"/>
      <protection locked="0"/>
    </xf>
    <xf numFmtId="0" fontId="31" fillId="0" borderId="0" xfId="0" applyFont="1" applyBorder="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2" fontId="3" fillId="0" borderId="4" xfId="0" applyNumberFormat="1" applyFont="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8" fillId="7"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3" borderId="4" xfId="0" applyFill="1" applyBorder="1" applyAlignment="1" applyProtection="1">
      <alignment horizontal="center" vertical="center"/>
      <protection locked="0"/>
    </xf>
    <xf numFmtId="0" fontId="21" fillId="0" borderId="0" xfId="0" applyFont="1" applyProtection="1">
      <protection locked="0"/>
    </xf>
    <xf numFmtId="0" fontId="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vertical="center" wrapText="1"/>
      <protection locked="0"/>
    </xf>
    <xf numFmtId="0" fontId="22" fillId="10" borderId="4" xfId="2" applyFont="1" applyFill="1" applyBorder="1" applyAlignment="1" applyProtection="1">
      <alignment horizontal="left" vertical="center" wrapText="1"/>
      <protection locked="0"/>
    </xf>
    <xf numFmtId="0" fontId="21" fillId="0" borderId="4" xfId="0" applyFont="1" applyBorder="1" applyAlignment="1" applyProtection="1">
      <alignment horizontal="left" vertical="top" wrapText="1"/>
      <protection locked="0"/>
    </xf>
    <xf numFmtId="0" fontId="6" fillId="2" borderId="4" xfId="0" applyFont="1" applyFill="1" applyBorder="1" applyAlignment="1" applyProtection="1">
      <alignment horizontal="left" vertical="center" wrapText="1"/>
      <protection locked="0"/>
    </xf>
    <xf numFmtId="0" fontId="21" fillId="0" borderId="0" xfId="0" applyFont="1" applyAlignment="1" applyProtection="1">
      <alignment horizontal="center"/>
      <protection locked="0"/>
    </xf>
    <xf numFmtId="0" fontId="21" fillId="0" borderId="2" xfId="0" applyFont="1" applyBorder="1" applyAlignment="1" applyProtection="1">
      <alignment horizontal="center" vertical="center" wrapText="1"/>
      <protection locked="0"/>
    </xf>
    <xf numFmtId="0" fontId="21" fillId="0" borderId="2"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21" fillId="0" borderId="17" xfId="0" applyFont="1" applyBorder="1" applyAlignment="1" applyProtection="1">
      <alignment horizontal="center" vertical="center" wrapText="1"/>
      <protection locked="0"/>
    </xf>
    <xf numFmtId="0" fontId="21" fillId="0" borderId="17" xfId="0" applyFont="1" applyBorder="1" applyAlignment="1" applyProtection="1">
      <alignment horizontal="left" vertical="top" wrapText="1"/>
      <protection locked="0"/>
    </xf>
    <xf numFmtId="0" fontId="23" fillId="0" borderId="2" xfId="0" applyFont="1" applyBorder="1" applyAlignment="1" applyProtection="1">
      <alignment horizontal="left" vertical="top" wrapText="1"/>
      <protection locked="0"/>
    </xf>
    <xf numFmtId="0" fontId="24" fillId="0" borderId="4" xfId="0" applyFont="1" applyFill="1" applyBorder="1" applyAlignment="1" applyProtection="1">
      <alignment horizontal="left" vertical="top"/>
      <protection locked="0"/>
    </xf>
    <xf numFmtId="0" fontId="24" fillId="0" borderId="4" xfId="0" applyFont="1" applyFill="1" applyBorder="1" applyAlignment="1" applyProtection="1">
      <alignment horizontal="left" vertical="top" wrapText="1"/>
      <protection locked="0"/>
    </xf>
    <xf numFmtId="0" fontId="25" fillId="0" borderId="4" xfId="0" applyFont="1" applyFill="1" applyBorder="1" applyAlignment="1" applyProtection="1">
      <alignment horizontal="left" vertical="top"/>
      <protection locked="0"/>
    </xf>
    <xf numFmtId="2" fontId="21" fillId="18" borderId="4" xfId="0" applyNumberFormat="1" applyFont="1" applyFill="1" applyBorder="1" applyAlignment="1" applyProtection="1">
      <alignment horizontal="center" vertical="center"/>
      <protection locked="0"/>
    </xf>
    <xf numFmtId="2" fontId="21" fillId="0" borderId="0" xfId="0" applyNumberFormat="1" applyFont="1" applyAlignment="1" applyProtection="1">
      <alignment horizontal="center" vertical="center"/>
      <protection locked="0"/>
    </xf>
    <xf numFmtId="0" fontId="21" fillId="0" borderId="4" xfId="0" applyFont="1" applyFill="1" applyBorder="1" applyAlignment="1" applyProtection="1">
      <alignment horizontal="left" vertical="top"/>
      <protection locked="0"/>
    </xf>
    <xf numFmtId="0" fontId="25" fillId="0" borderId="4" xfId="0" applyFont="1" applyFill="1" applyBorder="1" applyAlignment="1" applyProtection="1">
      <alignment horizontal="left" vertical="top" wrapText="1"/>
      <protection locked="0"/>
    </xf>
    <xf numFmtId="2" fontId="6" fillId="2" borderId="4" xfId="0" applyNumberFormat="1" applyFont="1" applyFill="1" applyBorder="1" applyAlignment="1" applyProtection="1">
      <alignment horizontal="center" vertical="center" wrapText="1"/>
      <protection locked="0"/>
    </xf>
    <xf numFmtId="2" fontId="25" fillId="0" borderId="4" xfId="0" applyNumberFormat="1" applyFont="1" applyFill="1" applyBorder="1" applyAlignment="1" applyProtection="1">
      <alignment horizontal="center" vertical="center"/>
      <protection locked="0"/>
    </xf>
    <xf numFmtId="10" fontId="6" fillId="2" borderId="4" xfId="1" applyNumberFormat="1" applyFont="1" applyFill="1" applyBorder="1" applyAlignment="1" applyProtection="1">
      <alignment horizontal="center" vertical="center" wrapText="1"/>
      <protection locked="0"/>
    </xf>
    <xf numFmtId="4" fontId="21" fillId="0" borderId="4" xfId="0" applyNumberFormat="1" applyFont="1" applyFill="1" applyBorder="1" applyAlignment="1" applyProtection="1">
      <alignment horizontal="left" vertical="top"/>
      <protection locked="0"/>
    </xf>
    <xf numFmtId="10" fontId="21" fillId="0" borderId="4" xfId="1" applyNumberFormat="1" applyFont="1" applyFill="1" applyBorder="1" applyAlignment="1" applyProtection="1">
      <alignment horizontal="left" vertical="top"/>
      <protection locked="0"/>
    </xf>
    <xf numFmtId="0" fontId="0" fillId="0" borderId="0" xfId="0" applyFill="1" applyProtection="1">
      <protection locked="0"/>
    </xf>
    <xf numFmtId="0" fontId="5" fillId="5" borderId="4"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7" xfId="0" applyBorder="1" applyAlignment="1" applyProtection="1">
      <alignment horizontal="left" vertical="center"/>
      <protection locked="0"/>
    </xf>
    <xf numFmtId="0" fontId="0" fillId="11" borderId="4" xfId="0" applyFill="1" applyBorder="1" applyAlignment="1" applyProtection="1">
      <alignment horizontal="center" vertical="center"/>
      <protection locked="0"/>
    </xf>
    <xf numFmtId="10" fontId="0" fillId="11" borderId="2" xfId="1" applyNumberFormat="1" applyFont="1" applyFill="1" applyBorder="1" applyAlignment="1" applyProtection="1">
      <alignment vertical="center"/>
      <protection locked="0"/>
    </xf>
    <xf numFmtId="0" fontId="5" fillId="11" borderId="31" xfId="0" applyFont="1" applyFill="1" applyBorder="1" applyAlignment="1" applyProtection="1">
      <alignment horizontal="center" vertical="center"/>
      <protection locked="0"/>
    </xf>
    <xf numFmtId="0" fontId="5" fillId="11" borderId="32" xfId="0" applyFont="1" applyFill="1" applyBorder="1" applyAlignment="1" applyProtection="1">
      <alignment horizontal="center" vertical="center"/>
      <protection locked="0"/>
    </xf>
    <xf numFmtId="0" fontId="5" fillId="11" borderId="37" xfId="0" applyFont="1" applyFill="1" applyBorder="1" applyAlignment="1" applyProtection="1">
      <alignment horizontal="center" vertical="center"/>
      <protection locked="0"/>
    </xf>
    <xf numFmtId="10" fontId="5" fillId="11" borderId="37" xfId="1" applyNumberFormat="1" applyFont="1" applyFill="1" applyBorder="1" applyAlignment="1" applyProtection="1">
      <alignment vertical="center"/>
      <protection locked="0"/>
    </xf>
    <xf numFmtId="0" fontId="5" fillId="11" borderId="35" xfId="0" applyFont="1" applyFill="1" applyBorder="1" applyAlignment="1" applyProtection="1">
      <alignment horizontal="center" vertical="center"/>
      <protection locked="0"/>
    </xf>
    <xf numFmtId="0" fontId="0" fillId="11" borderId="4" xfId="0" applyFill="1" applyBorder="1" applyAlignment="1" applyProtection="1">
      <alignment horizontal="left" vertical="center"/>
      <protection locked="0"/>
    </xf>
    <xf numFmtId="0" fontId="0" fillId="11" borderId="10" xfId="0" applyFill="1" applyBorder="1" applyAlignment="1" applyProtection="1">
      <alignment horizontal="center" vertical="center"/>
      <protection locked="0"/>
    </xf>
    <xf numFmtId="10" fontId="0" fillId="11" borderId="4" xfId="1" applyNumberFormat="1" applyFont="1" applyFill="1" applyBorder="1" applyAlignment="1" applyProtection="1">
      <alignment vertical="center"/>
      <protection locked="0"/>
    </xf>
    <xf numFmtId="0" fontId="0" fillId="11" borderId="41" xfId="0" applyFill="1" applyBorder="1" applyAlignment="1" applyProtection="1">
      <alignment horizontal="center" vertical="center"/>
      <protection locked="0"/>
    </xf>
    <xf numFmtId="0" fontId="5" fillId="11" borderId="14" xfId="0" applyFont="1" applyFill="1" applyBorder="1" applyAlignment="1" applyProtection="1">
      <alignment horizontal="center"/>
      <protection locked="0"/>
    </xf>
    <xf numFmtId="0" fontId="5" fillId="11" borderId="43" xfId="0" applyFont="1" applyFill="1" applyBorder="1" applyAlignment="1" applyProtection="1">
      <alignment horizontal="center"/>
      <protection locked="0"/>
    </xf>
    <xf numFmtId="10" fontId="5" fillId="11" borderId="4" xfId="1" applyNumberFormat="1" applyFont="1" applyFill="1" applyBorder="1" applyAlignment="1" applyProtection="1">
      <alignment vertical="center"/>
      <protection locked="0"/>
    </xf>
    <xf numFmtId="0" fontId="5" fillId="2" borderId="8" xfId="0" applyFont="1" applyFill="1" applyBorder="1" applyAlignment="1" applyProtection="1">
      <alignment horizontal="center" vertical="center" wrapText="1"/>
      <protection locked="0"/>
    </xf>
    <xf numFmtId="0" fontId="0" fillId="0" borderId="0" xfId="0" applyBorder="1" applyProtection="1">
      <protection locked="0"/>
    </xf>
    <xf numFmtId="0" fontId="0" fillId="13" borderId="11" xfId="0" applyFill="1" applyBorder="1" applyAlignment="1" applyProtection="1">
      <alignment horizontal="center" vertical="center" wrapText="1"/>
      <protection locked="0"/>
    </xf>
    <xf numFmtId="0" fontId="0" fillId="14" borderId="11" xfId="0"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11" borderId="41" xfId="0"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6" fillId="0" borderId="4" xfId="0" applyFont="1" applyBorder="1" applyProtection="1"/>
    <xf numFmtId="0" fontId="6" fillId="0" borderId="4" xfId="0" applyFont="1" applyBorder="1" applyProtection="1">
      <protection locked="0"/>
    </xf>
    <xf numFmtId="0" fontId="3" fillId="0" borderId="4" xfId="0" applyFont="1" applyBorder="1" applyAlignment="1" applyProtection="1">
      <alignment horizontal="center" vertical="center"/>
    </xf>
    <xf numFmtId="2" fontId="3" fillId="0" borderId="4" xfId="2" applyNumberFormat="1" applyFont="1" applyFill="1" applyBorder="1" applyAlignment="1" applyProtection="1">
      <alignment horizontal="center" vertical="center" wrapText="1"/>
      <protection locked="0"/>
    </xf>
    <xf numFmtId="0" fontId="3" fillId="20" borderId="4" xfId="0" applyFont="1" applyFill="1" applyBorder="1" applyAlignment="1" applyProtection="1">
      <alignment horizontal="center"/>
      <protection locked="0"/>
    </xf>
    <xf numFmtId="0" fontId="5" fillId="0" borderId="4" xfId="0" applyFont="1" applyBorder="1" applyAlignment="1">
      <alignment horizontal="center" vertical="center" wrapText="1"/>
    </xf>
    <xf numFmtId="0" fontId="4" fillId="0" borderId="0" xfId="0" applyFont="1" applyAlignment="1" applyProtection="1">
      <alignment horizontal="center" vertical="center"/>
      <protection locked="0"/>
    </xf>
    <xf numFmtId="0" fontId="31" fillId="0" borderId="4" xfId="0" applyFont="1" applyBorder="1" applyAlignment="1" applyProtection="1">
      <alignment horizontal="center" vertical="center" wrapText="1"/>
      <protection locked="0"/>
    </xf>
    <xf numFmtId="0" fontId="0" fillId="0" borderId="7" xfId="0" applyBorder="1" applyAlignment="1" applyProtection="1">
      <alignment horizontal="left" vertical="center"/>
    </xf>
    <xf numFmtId="0" fontId="0" fillId="11" borderId="4" xfId="0" applyFill="1" applyBorder="1" applyAlignment="1" applyProtection="1">
      <alignment horizontal="center" vertical="center"/>
    </xf>
    <xf numFmtId="10" fontId="1" fillId="11" borderId="2" xfId="1" applyNumberFormat="1" applyFont="1" applyFill="1" applyBorder="1" applyAlignment="1" applyProtection="1">
      <alignment vertical="center"/>
    </xf>
    <xf numFmtId="0" fontId="5" fillId="11" borderId="31" xfId="0" applyFont="1" applyFill="1" applyBorder="1" applyAlignment="1" applyProtection="1">
      <alignment horizontal="center" vertical="center"/>
    </xf>
    <xf numFmtId="0" fontId="5" fillId="11" borderId="32" xfId="0" applyFont="1" applyFill="1" applyBorder="1" applyAlignment="1" applyProtection="1">
      <alignment horizontal="center" vertical="center"/>
    </xf>
    <xf numFmtId="0" fontId="5" fillId="11" borderId="37" xfId="0" applyFont="1" applyFill="1" applyBorder="1" applyAlignment="1" applyProtection="1">
      <alignment horizontal="center" vertical="center"/>
    </xf>
    <xf numFmtId="10" fontId="5" fillId="11" borderId="37" xfId="1" applyNumberFormat="1" applyFont="1" applyFill="1" applyBorder="1" applyAlignment="1" applyProtection="1">
      <alignment vertical="center"/>
    </xf>
    <xf numFmtId="0" fontId="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left" vertical="center" wrapText="1"/>
      <protection locked="0"/>
    </xf>
    <xf numFmtId="0" fontId="3" fillId="8" borderId="4" xfId="0" applyFont="1" applyFill="1" applyBorder="1" applyAlignment="1" applyProtection="1">
      <alignment horizontal="center" vertical="center" wrapText="1"/>
      <protection locked="0"/>
    </xf>
    <xf numFmtId="0" fontId="3" fillId="9" borderId="4"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4"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8" fillId="0" borderId="4" xfId="0" applyFont="1" applyBorder="1" applyAlignment="1" applyProtection="1">
      <alignment horizontal="center" vertical="center"/>
      <protection locked="0"/>
    </xf>
    <xf numFmtId="0" fontId="37" fillId="13" borderId="4" xfId="2" applyFont="1" applyFill="1" applyBorder="1" applyAlignment="1" applyProtection="1">
      <alignment horizontal="center" vertical="center" wrapText="1"/>
      <protection locked="0"/>
    </xf>
    <xf numFmtId="0" fontId="37" fillId="14" borderId="4" xfId="2" applyFont="1" applyFill="1" applyBorder="1" applyAlignment="1" applyProtection="1">
      <alignment horizontal="center" vertical="center" wrapText="1"/>
      <protection locked="0"/>
    </xf>
    <xf numFmtId="0" fontId="39" fillId="14" borderId="4" xfId="2" applyFont="1" applyFill="1" applyBorder="1" applyAlignment="1" applyProtection="1">
      <alignment horizontal="center" vertical="center" wrapText="1"/>
      <protection locked="0"/>
    </xf>
    <xf numFmtId="14" fontId="39" fillId="14" borderId="4" xfId="2" applyNumberFormat="1" applyFont="1" applyFill="1" applyBorder="1" applyAlignment="1" applyProtection="1">
      <alignment horizontal="center" vertical="center" wrapText="1"/>
      <protection locked="0"/>
    </xf>
    <xf numFmtId="0" fontId="40" fillId="0" borderId="4" xfId="0" applyFont="1" applyBorder="1" applyAlignment="1">
      <alignment horizontal="center" vertical="center" wrapText="1"/>
    </xf>
    <xf numFmtId="1" fontId="3" fillId="0" borderId="4" xfId="2" applyNumberFormat="1" applyFont="1" applyFill="1" applyBorder="1" applyAlignment="1" applyProtection="1">
      <alignment horizontal="center" vertical="center" wrapText="1"/>
      <protection locked="0"/>
    </xf>
    <xf numFmtId="9" fontId="3" fillId="4" borderId="4" xfId="1" applyNumberFormat="1" applyFont="1" applyFill="1" applyBorder="1" applyAlignment="1" applyProtection="1">
      <alignment horizontal="center" vertical="center"/>
      <protection locked="0"/>
    </xf>
    <xf numFmtId="10" fontId="3" fillId="0" borderId="4" xfId="1" applyNumberFormat="1" applyFont="1" applyBorder="1" applyAlignment="1" applyProtection="1">
      <alignment horizontal="center" vertical="center" wrapText="1"/>
      <protection locked="0"/>
    </xf>
    <xf numFmtId="0" fontId="21" fillId="0" borderId="4" xfId="0" applyNumberFormat="1" applyFont="1" applyBorder="1" applyAlignment="1" applyProtection="1">
      <alignment horizontal="center" vertical="center" wrapText="1"/>
      <protection locked="0"/>
    </xf>
    <xf numFmtId="0" fontId="21" fillId="0" borderId="2" xfId="0" applyNumberFormat="1" applyFont="1" applyBorder="1" applyAlignment="1" applyProtection="1">
      <alignment horizontal="center" vertical="center" wrapText="1"/>
      <protection locked="0"/>
    </xf>
    <xf numFmtId="0" fontId="21" fillId="0" borderId="17" xfId="0" applyNumberFormat="1"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37" xfId="0" applyNumberFormat="1" applyFont="1" applyBorder="1" applyAlignment="1" applyProtection="1">
      <alignment horizontal="center" vertical="center" wrapText="1"/>
      <protection locked="0"/>
    </xf>
    <xf numFmtId="0" fontId="6" fillId="0" borderId="38" xfId="0" applyNumberFormat="1" applyFont="1" applyBorder="1" applyAlignment="1" applyProtection="1">
      <alignment horizontal="center" vertical="center" wrapText="1"/>
      <protection locked="0"/>
    </xf>
    <xf numFmtId="0" fontId="6" fillId="0" borderId="0" xfId="0" applyFont="1" applyProtection="1">
      <protection locked="0"/>
    </xf>
    <xf numFmtId="0" fontId="39" fillId="14" borderId="4" xfId="2" applyNumberFormat="1" applyFont="1" applyFill="1" applyBorder="1" applyAlignment="1" applyProtection="1">
      <alignment horizontal="center" vertical="center" wrapText="1"/>
      <protection locked="0"/>
    </xf>
    <xf numFmtId="2" fontId="0" fillId="0" borderId="4" xfId="0" applyNumberFormat="1" applyBorder="1" applyAlignment="1" applyProtection="1">
      <alignment horizontal="center" vertical="center"/>
      <protection locked="0"/>
    </xf>
    <xf numFmtId="2" fontId="0" fillId="11" borderId="4" xfId="0" applyNumberFormat="1" applyFill="1" applyBorder="1" applyAlignment="1" applyProtection="1">
      <alignment horizontal="center" vertical="center"/>
    </xf>
    <xf numFmtId="2" fontId="5" fillId="11" borderId="37" xfId="0" applyNumberFormat="1" applyFont="1" applyFill="1" applyBorder="1" applyAlignment="1" applyProtection="1">
      <alignment horizontal="center" vertical="center"/>
    </xf>
    <xf numFmtId="2" fontId="0" fillId="11" borderId="4" xfId="0" applyNumberFormat="1" applyFill="1" applyBorder="1" applyAlignment="1" applyProtection="1">
      <alignment horizontal="center" vertical="center"/>
      <protection locked="0"/>
    </xf>
    <xf numFmtId="2" fontId="5" fillId="11" borderId="37" xfId="0" applyNumberFormat="1" applyFont="1" applyFill="1" applyBorder="1" applyAlignment="1" applyProtection="1">
      <alignment horizontal="center" vertical="center"/>
      <protection locked="0"/>
    </xf>
    <xf numFmtId="2" fontId="0" fillId="11" borderId="10" xfId="0" applyNumberFormat="1" applyFill="1" applyBorder="1" applyAlignment="1" applyProtection="1">
      <alignment horizontal="center" vertical="center"/>
      <protection locked="0"/>
    </xf>
    <xf numFmtId="2" fontId="5" fillId="11" borderId="37" xfId="0" applyNumberFormat="1" applyFont="1" applyFill="1" applyBorder="1" applyAlignment="1" applyProtection="1">
      <alignment horizontal="center"/>
      <protection locked="0"/>
    </xf>
    <xf numFmtId="2" fontId="5" fillId="11" borderId="34" xfId="1" applyNumberFormat="1" applyFont="1" applyFill="1" applyBorder="1" applyAlignment="1" applyProtection="1">
      <alignment horizontal="center" vertical="center"/>
    </xf>
    <xf numFmtId="2" fontId="5" fillId="11" borderId="38" xfId="1" applyNumberFormat="1" applyFont="1" applyFill="1" applyBorder="1" applyAlignment="1" applyProtection="1">
      <alignment horizontal="center" vertical="center"/>
    </xf>
    <xf numFmtId="2" fontId="5" fillId="11" borderId="34" xfId="1" applyNumberFormat="1" applyFont="1" applyFill="1" applyBorder="1" applyAlignment="1" applyProtection="1">
      <alignment horizontal="center" vertical="center"/>
      <protection locked="0"/>
    </xf>
    <xf numFmtId="2" fontId="5" fillId="11" borderId="38" xfId="1" applyNumberFormat="1" applyFont="1" applyFill="1" applyBorder="1" applyAlignment="1" applyProtection="1">
      <alignment horizontal="center" vertical="center"/>
      <protection locked="0"/>
    </xf>
    <xf numFmtId="2" fontId="0" fillId="11" borderId="28" xfId="0" applyNumberFormat="1" applyFill="1" applyBorder="1" applyAlignment="1" applyProtection="1">
      <alignment horizontal="center" vertical="center"/>
      <protection locked="0"/>
    </xf>
    <xf numFmtId="2" fontId="5" fillId="11" borderId="44" xfId="1" applyNumberFormat="1" applyFont="1" applyFill="1" applyBorder="1" applyAlignment="1" applyProtection="1">
      <alignment horizontal="center" vertical="center"/>
      <protection locked="0"/>
    </xf>
    <xf numFmtId="10" fontId="5" fillId="11" borderId="38" xfId="0" applyNumberFormat="1" applyFont="1" applyFill="1" applyBorder="1" applyAlignment="1" applyProtection="1">
      <alignment horizontal="center"/>
      <protection locked="0"/>
    </xf>
    <xf numFmtId="10" fontId="5" fillId="11" borderId="4" xfId="1" applyNumberFormat="1" applyFont="1" applyFill="1" applyBorder="1" applyAlignment="1" applyProtection="1">
      <alignment horizontal="center" vertical="center"/>
      <protection locked="0"/>
    </xf>
    <xf numFmtId="10" fontId="5" fillId="11" borderId="38" xfId="1" applyNumberFormat="1" applyFont="1" applyFill="1" applyBorder="1" applyAlignment="1" applyProtection="1">
      <alignment horizontal="center" vertical="center"/>
    </xf>
    <xf numFmtId="10" fontId="5" fillId="11" borderId="38" xfId="1" applyNumberFormat="1" applyFont="1" applyFill="1" applyBorder="1" applyAlignment="1" applyProtection="1">
      <alignment horizontal="center" vertical="center"/>
      <protection locked="0"/>
    </xf>
    <xf numFmtId="10" fontId="5" fillId="11" borderId="4" xfId="1" applyNumberFormat="1" applyFont="1" applyFill="1" applyBorder="1" applyAlignment="1" applyProtection="1">
      <alignment horizontal="center" vertical="center"/>
    </xf>
    <xf numFmtId="10" fontId="1" fillId="11" borderId="4" xfId="1" applyNumberFormat="1" applyFont="1" applyFill="1" applyBorder="1" applyAlignment="1" applyProtection="1">
      <alignment horizontal="center" vertical="center"/>
    </xf>
    <xf numFmtId="10" fontId="5" fillId="11" borderId="37" xfId="0" applyNumberFormat="1" applyFont="1" applyFill="1" applyBorder="1" applyAlignment="1" applyProtection="1">
      <alignment horizontal="center" vertical="center"/>
    </xf>
    <xf numFmtId="10" fontId="0" fillId="11" borderId="4" xfId="1" applyNumberFormat="1" applyFont="1" applyFill="1" applyBorder="1" applyAlignment="1" applyProtection="1">
      <alignment horizontal="center" vertical="center"/>
      <protection locked="0"/>
    </xf>
    <xf numFmtId="10" fontId="5" fillId="11" borderId="37" xfId="0" applyNumberFormat="1" applyFont="1" applyFill="1" applyBorder="1" applyAlignment="1" applyProtection="1">
      <alignment horizontal="center" vertical="center"/>
      <protection locked="0"/>
    </xf>
    <xf numFmtId="10" fontId="0" fillId="11" borderId="10" xfId="1" applyNumberFormat="1" applyFont="1" applyFill="1" applyBorder="1" applyAlignment="1" applyProtection="1">
      <alignment horizontal="center" vertical="center"/>
      <protection locked="0"/>
    </xf>
    <xf numFmtId="2" fontId="21" fillId="18" borderId="4" xfId="0" applyNumberFormat="1" applyFont="1" applyFill="1" applyBorder="1" applyAlignment="1" applyProtection="1">
      <alignment horizontal="center" vertical="top"/>
      <protection locked="0"/>
    </xf>
    <xf numFmtId="0" fontId="21" fillId="0" borderId="4" xfId="0" applyNumberFormat="1" applyFont="1" applyFill="1" applyBorder="1" applyAlignment="1" applyProtection="1">
      <alignment horizontal="center" vertical="center" wrapText="1"/>
      <protection locked="0"/>
    </xf>
    <xf numFmtId="0" fontId="21" fillId="0" borderId="2" xfId="0" applyNumberFormat="1" applyFont="1" applyFill="1" applyBorder="1" applyAlignment="1" applyProtection="1">
      <alignment horizontal="center" vertical="center" wrapText="1"/>
      <protection locked="0"/>
    </xf>
    <xf numFmtId="0" fontId="6" fillId="0" borderId="37"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2" fontId="21" fillId="0" borderId="4" xfId="0" applyNumberFormat="1" applyFont="1" applyFill="1" applyBorder="1" applyAlignment="1" applyProtection="1">
      <alignment horizontal="left" vertical="top" wrapText="1"/>
      <protection locked="0"/>
    </xf>
    <xf numFmtId="0" fontId="31" fillId="0" borderId="4" xfId="0" applyFont="1" applyBorder="1" applyAlignment="1" applyProtection="1">
      <alignment horizontal="center" vertical="center" wrapText="1"/>
      <protection locked="0"/>
    </xf>
    <xf numFmtId="9" fontId="21" fillId="0" borderId="4" xfId="1" applyNumberFormat="1" applyFont="1" applyBorder="1" applyAlignment="1" applyProtection="1">
      <alignment horizontal="center" vertical="center"/>
      <protection locked="0"/>
    </xf>
    <xf numFmtId="0" fontId="23" fillId="0" borderId="4" xfId="0" applyNumberFormat="1" applyFont="1" applyBorder="1" applyAlignment="1" applyProtection="1">
      <alignment horizontal="center" vertical="center" wrapText="1"/>
      <protection locked="0"/>
    </xf>
    <xf numFmtId="2" fontId="23" fillId="0" borderId="17" xfId="0" applyNumberFormat="1"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49" fontId="3" fillId="4" borderId="4" xfId="0" applyNumberFormat="1" applyFont="1" applyFill="1" applyBorder="1" applyAlignment="1" applyProtection="1">
      <alignment horizontal="center" vertical="center"/>
      <protection locked="0"/>
    </xf>
    <xf numFmtId="9" fontId="3" fillId="4" borderId="4" xfId="0" applyNumberFormat="1" applyFont="1" applyFill="1" applyBorder="1" applyAlignment="1" applyProtection="1">
      <alignment horizontal="center" vertical="center"/>
      <protection locked="0"/>
    </xf>
    <xf numFmtId="9" fontId="3" fillId="4" borderId="4" xfId="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wrapText="1"/>
      <protection locked="0"/>
    </xf>
    <xf numFmtId="9" fontId="3" fillId="9" borderId="4" xfId="0" applyNumberFormat="1" applyFont="1" applyFill="1" applyBorder="1" applyAlignment="1" applyProtection="1">
      <alignment horizontal="center" vertical="center" wrapText="1"/>
      <protection locked="0"/>
    </xf>
    <xf numFmtId="0" fontId="41" fillId="0" borderId="37" xfId="0" applyNumberFormat="1" applyFont="1" applyFill="1" applyBorder="1" applyAlignment="1" applyProtection="1">
      <alignment horizontal="center" vertical="center" wrapText="1"/>
      <protection locked="0"/>
    </xf>
    <xf numFmtId="0" fontId="0" fillId="3" borderId="4" xfId="0" applyFill="1" applyBorder="1" applyAlignment="1" applyProtection="1">
      <alignment horizontal="right" vertical="center"/>
      <protection locked="0"/>
    </xf>
    <xf numFmtId="0" fontId="0" fillId="0" borderId="4" xfId="0" applyBorder="1" applyAlignment="1" applyProtection="1">
      <alignment horizontal="center"/>
      <protection locked="0"/>
    </xf>
    <xf numFmtId="1" fontId="6" fillId="3" borderId="4" xfId="0" applyNumberFormat="1" applyFont="1" applyFill="1" applyBorder="1" applyAlignment="1" applyProtection="1">
      <alignment horizontal="right" vertical="center"/>
    </xf>
    <xf numFmtId="2" fontId="6" fillId="6" borderId="4" xfId="0" applyNumberFormat="1" applyFont="1" applyFill="1" applyBorder="1" applyAlignment="1" applyProtection="1">
      <alignment horizontal="right" vertical="center"/>
    </xf>
    <xf numFmtId="0" fontId="0" fillId="0" borderId="4" xfId="0" applyBorder="1" applyAlignment="1" applyProtection="1">
      <alignment horizontal="right" vertical="center"/>
      <protection locked="0"/>
    </xf>
    <xf numFmtId="0" fontId="5" fillId="11" borderId="37" xfId="0" applyFont="1" applyFill="1" applyBorder="1" applyAlignment="1" applyProtection="1">
      <alignment horizontal="right" vertical="center"/>
    </xf>
    <xf numFmtId="0" fontId="5" fillId="11" borderId="37" xfId="0" applyFont="1" applyFill="1" applyBorder="1" applyAlignment="1" applyProtection="1">
      <alignment horizontal="right" vertical="center"/>
      <protection locked="0"/>
    </xf>
    <xf numFmtId="0" fontId="5" fillId="11" borderId="32" xfId="0" applyFont="1" applyFill="1" applyBorder="1" applyAlignment="1" applyProtection="1">
      <alignment horizontal="right" vertical="center"/>
      <protection locked="0"/>
    </xf>
    <xf numFmtId="0" fontId="0" fillId="11" borderId="10" xfId="0" applyFill="1" applyBorder="1" applyAlignment="1" applyProtection="1">
      <alignment horizontal="right" vertical="center"/>
      <protection locked="0"/>
    </xf>
    <xf numFmtId="2" fontId="0" fillId="6" borderId="4" xfId="0" applyNumberFormat="1" applyFill="1" applyBorder="1" applyAlignment="1" applyProtection="1">
      <alignment horizontal="right"/>
      <protection locked="0"/>
    </xf>
    <xf numFmtId="2" fontId="0" fillId="6" borderId="4" xfId="0" applyNumberFormat="1" applyFill="1" applyBorder="1" applyProtection="1">
      <protection locked="0"/>
    </xf>
    <xf numFmtId="9" fontId="3" fillId="0" borderId="4" xfId="1" applyFont="1" applyBorder="1" applyAlignment="1" applyProtection="1">
      <alignment horizontal="center"/>
      <protection locked="0"/>
    </xf>
    <xf numFmtId="0" fontId="6" fillId="0" borderId="0" xfId="0" applyFont="1"/>
    <xf numFmtId="0" fontId="6" fillId="0" borderId="0" xfId="0" applyFont="1" applyAlignment="1">
      <alignment horizontal="center" vertical="center"/>
    </xf>
    <xf numFmtId="0" fontId="6" fillId="0" borderId="4" xfId="0" applyFont="1" applyBorder="1" applyAlignment="1">
      <alignment horizontal="center" vertical="center" wrapText="1"/>
    </xf>
    <xf numFmtId="0" fontId="6" fillId="0" borderId="7" xfId="0" applyFont="1" applyBorder="1" applyAlignment="1">
      <alignment horizontal="center"/>
    </xf>
    <xf numFmtId="0" fontId="6" fillId="0" borderId="4" xfId="0" applyFont="1" applyBorder="1" applyAlignment="1">
      <alignment horizontal="center"/>
    </xf>
    <xf numFmtId="0" fontId="0" fillId="0" borderId="7" xfId="0" applyBorder="1" applyAlignment="1">
      <alignment horizontal="center"/>
    </xf>
    <xf numFmtId="1" fontId="0" fillId="0" borderId="4" xfId="0" applyNumberFormat="1" applyBorder="1" applyAlignment="1">
      <alignment horizontal="center" vertical="center"/>
    </xf>
    <xf numFmtId="2" fontId="0" fillId="0" borderId="4" xfId="0" applyNumberFormat="1" applyBorder="1" applyAlignment="1">
      <alignment horizontal="center" vertical="center"/>
    </xf>
    <xf numFmtId="2" fontId="0" fillId="0" borderId="4" xfId="0" applyNumberFormat="1" applyBorder="1" applyAlignment="1">
      <alignment horizontal="center" vertical="center" wrapText="1"/>
    </xf>
    <xf numFmtId="0" fontId="0" fillId="0" borderId="7" xfId="0" applyBorder="1" applyAlignment="1">
      <alignment horizontal="center" wrapText="1"/>
    </xf>
    <xf numFmtId="2" fontId="0" fillId="0" borderId="0" xfId="0" applyNumberFormat="1"/>
    <xf numFmtId="2" fontId="5" fillId="0" borderId="7" xfId="0" applyNumberFormat="1" applyFont="1" applyBorder="1" applyAlignment="1">
      <alignment horizontal="center"/>
    </xf>
    <xf numFmtId="2" fontId="5" fillId="0" borderId="4" xfId="0" applyNumberFormat="1" applyFont="1" applyBorder="1" applyAlignment="1">
      <alignment horizontal="center" vertical="center"/>
    </xf>
    <xf numFmtId="0" fontId="41" fillId="2" borderId="11" xfId="0" applyFont="1" applyFill="1" applyBorder="1" applyAlignment="1" applyProtection="1">
      <alignment horizontal="center" vertical="center" wrapText="1"/>
    </xf>
    <xf numFmtId="0" fontId="3" fillId="0" borderId="0" xfId="0" applyFont="1" applyAlignment="1">
      <alignment horizontal="center"/>
    </xf>
    <xf numFmtId="0" fontId="5" fillId="0" borderId="0" xfId="0" applyFont="1" applyAlignment="1">
      <alignment horizontal="center" vertical="center"/>
    </xf>
    <xf numFmtId="0" fontId="0" fillId="0" borderId="0" xfId="0" applyAlignment="1">
      <alignment horizontal="center" vertical="center"/>
    </xf>
    <xf numFmtId="0" fontId="6" fillId="0" borderId="4" xfId="0" applyFont="1" applyBorder="1" applyAlignment="1">
      <alignment horizontal="center" vertical="center"/>
    </xf>
    <xf numFmtId="0" fontId="44" fillId="0" borderId="4" xfId="0" applyFont="1" applyBorder="1" applyAlignment="1">
      <alignment horizontal="center" vertical="center"/>
    </xf>
    <xf numFmtId="0" fontId="44" fillId="0" borderId="0" xfId="0" applyFont="1" applyAlignment="1">
      <alignment horizontal="center" vertical="center"/>
    </xf>
    <xf numFmtId="164" fontId="45" fillId="0" borderId="4" xfId="2" applyNumberFormat="1"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xf>
    <xf numFmtId="0" fontId="10" fillId="2" borderId="4" xfId="2" applyFont="1" applyFill="1" applyBorder="1" applyAlignment="1" applyProtection="1">
      <alignment horizontal="center" vertical="center" wrapText="1"/>
    </xf>
    <xf numFmtId="0" fontId="8" fillId="7" borderId="4" xfId="0" applyFont="1" applyFill="1" applyBorder="1" applyAlignment="1" applyProtection="1">
      <alignment horizontal="center" vertical="center" wrapText="1"/>
    </xf>
    <xf numFmtId="164" fontId="44" fillId="0" borderId="4" xfId="0" applyNumberFormat="1" applyFont="1" applyBorder="1" applyAlignment="1">
      <alignment horizontal="center" vertical="center"/>
    </xf>
    <xf numFmtId="2" fontId="0" fillId="0" borderId="4" xfId="0" applyNumberFormat="1" applyBorder="1" applyAlignment="1" applyProtection="1">
      <alignment horizontal="center" vertical="center"/>
      <protection locked="0"/>
    </xf>
    <xf numFmtId="0" fontId="3" fillId="5" borderId="4" xfId="0" applyFont="1" applyFill="1" applyBorder="1" applyAlignment="1" applyProtection="1">
      <alignment vertical="center" wrapText="1"/>
      <protection locked="0"/>
    </xf>
    <xf numFmtId="2" fontId="21" fillId="0" borderId="4" xfId="0" applyNumberFormat="1" applyFont="1" applyBorder="1" applyAlignment="1" applyProtection="1">
      <alignment horizontal="center" vertical="center" wrapText="1"/>
      <protection locked="0"/>
    </xf>
    <xf numFmtId="2" fontId="6" fillId="0" borderId="4"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left" vertical="top" wrapText="1"/>
      <protection locked="0"/>
    </xf>
    <xf numFmtId="10" fontId="21" fillId="0" borderId="4" xfId="1" applyNumberFormat="1" applyFont="1" applyBorder="1" applyAlignment="1" applyProtection="1">
      <alignment horizontal="center" vertical="center"/>
      <protection locked="0"/>
    </xf>
    <xf numFmtId="0" fontId="21" fillId="0" borderId="0" xfId="0" applyFont="1" applyAlignment="1" applyProtection="1">
      <alignment vertical="top" wrapText="1"/>
      <protection locked="0"/>
    </xf>
    <xf numFmtId="9" fontId="44" fillId="0" borderId="4" xfId="0" applyNumberFormat="1" applyFont="1" applyBorder="1" applyAlignment="1">
      <alignment horizontal="center" vertical="center"/>
    </xf>
    <xf numFmtId="2" fontId="44" fillId="0" borderId="0" xfId="0" applyNumberFormat="1" applyFont="1" applyAlignment="1">
      <alignment horizontal="center" vertical="center"/>
    </xf>
    <xf numFmtId="9" fontId="44" fillId="0" borderId="4" xfId="1" applyNumberFormat="1" applyFont="1" applyBorder="1" applyAlignment="1">
      <alignment horizontal="center" vertical="center"/>
    </xf>
    <xf numFmtId="0" fontId="3" fillId="3" borderId="4" xfId="0" applyFont="1" applyFill="1" applyBorder="1" applyAlignment="1" applyProtection="1">
      <alignment horizontal="center" vertical="center" wrapText="1"/>
      <protection locked="0"/>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wrapText="1"/>
      <protection locked="0"/>
    </xf>
    <xf numFmtId="49" fontId="34" fillId="0" borderId="5" xfId="3"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32" fillId="18" borderId="4" xfId="0" applyFont="1" applyFill="1" applyBorder="1" applyAlignment="1" applyProtection="1">
      <alignment horizontal="left" vertical="center" wrapText="1"/>
    </xf>
    <xf numFmtId="0" fontId="31" fillId="0" borderId="4" xfId="0" applyFont="1" applyBorder="1" applyAlignment="1" applyProtection="1">
      <alignment horizontal="center" vertical="center" wrapText="1"/>
      <protection locked="0"/>
    </xf>
    <xf numFmtId="0" fontId="31" fillId="0" borderId="5" xfId="0"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3" fillId="18" borderId="4" xfId="0" applyFont="1" applyFill="1" applyBorder="1" applyAlignment="1" applyProtection="1">
      <alignment horizontal="left" vertical="center" wrapText="1"/>
    </xf>
    <xf numFmtId="0" fontId="32" fillId="0" borderId="4" xfId="0" applyFont="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wrapText="1"/>
      <protection locked="0"/>
    </xf>
    <xf numFmtId="0" fontId="32" fillId="0" borderId="7" xfId="0" applyFont="1" applyFill="1" applyBorder="1" applyAlignment="1" applyProtection="1">
      <alignment horizontal="center" vertical="center" wrapText="1"/>
      <protection locked="0"/>
    </xf>
    <xf numFmtId="0" fontId="30" fillId="10" borderId="4" xfId="0" applyFont="1" applyFill="1" applyBorder="1" applyAlignment="1">
      <alignment horizontal="center" vertical="center" wrapText="1"/>
    </xf>
    <xf numFmtId="0" fontId="17" fillId="0" borderId="48" xfId="0" applyFont="1" applyBorder="1" applyAlignment="1" applyProtection="1">
      <alignment horizontal="left" wrapText="1"/>
    </xf>
    <xf numFmtId="0" fontId="17" fillId="0" borderId="0" xfId="0" applyFont="1" applyAlignment="1" applyProtection="1">
      <alignment horizontal="left" wrapText="1"/>
    </xf>
    <xf numFmtId="0" fontId="26" fillId="0" borderId="4" xfId="0" applyFont="1" applyFill="1" applyBorder="1" applyAlignment="1">
      <alignment horizontal="center" vertical="center" wrapText="1"/>
    </xf>
    <xf numFmtId="0" fontId="28" fillId="0" borderId="4" xfId="0" applyFont="1" applyBorder="1" applyAlignment="1" applyProtection="1">
      <alignment horizontal="center" vertical="center" wrapText="1"/>
      <protection locked="0"/>
    </xf>
    <xf numFmtId="0" fontId="26" fillId="19" borderId="5" xfId="0" applyFont="1" applyFill="1" applyBorder="1" applyAlignment="1">
      <alignment horizontal="left" vertical="center" wrapText="1"/>
    </xf>
    <xf numFmtId="0" fontId="26" fillId="19" borderId="6" xfId="0" applyFont="1" applyFill="1" applyBorder="1" applyAlignment="1">
      <alignment horizontal="left" vertical="center" wrapText="1"/>
    </xf>
    <xf numFmtId="0" fontId="26" fillId="0" borderId="2" xfId="0" applyFont="1" applyBorder="1" applyAlignment="1">
      <alignment horizontal="left" vertical="center"/>
    </xf>
    <xf numFmtId="0" fontId="26" fillId="0" borderId="17" xfId="0" applyFont="1" applyBorder="1" applyAlignment="1">
      <alignment horizontal="left" vertical="center"/>
    </xf>
    <xf numFmtId="0" fontId="28" fillId="0" borderId="2" xfId="0" applyFont="1" applyBorder="1" applyAlignment="1">
      <alignment horizontal="left" vertical="center" wrapText="1"/>
    </xf>
    <xf numFmtId="0" fontId="28" fillId="0" borderId="17" xfId="0" applyFont="1" applyBorder="1" applyAlignment="1">
      <alignment horizontal="left" vertical="center" wrapText="1"/>
    </xf>
    <xf numFmtId="0" fontId="25" fillId="0" borderId="5" xfId="0" applyFont="1" applyFill="1" applyBorder="1" applyAlignment="1" applyProtection="1">
      <alignment horizontal="right" vertical="top"/>
      <protection locked="0"/>
    </xf>
    <xf numFmtId="0" fontId="25" fillId="0" borderId="6" xfId="0" applyFont="1" applyFill="1" applyBorder="1" applyAlignment="1" applyProtection="1">
      <alignment horizontal="right" vertical="top"/>
      <protection locked="0"/>
    </xf>
    <xf numFmtId="0" fontId="25" fillId="0" borderId="7" xfId="0" applyFont="1" applyFill="1" applyBorder="1" applyAlignment="1" applyProtection="1">
      <alignment horizontal="right" vertical="top"/>
      <protection locked="0"/>
    </xf>
    <xf numFmtId="0" fontId="21" fillId="0" borderId="5" xfId="0" applyFont="1" applyBorder="1" applyAlignment="1" applyProtection="1">
      <alignment horizontal="center"/>
      <protection locked="0"/>
    </xf>
    <xf numFmtId="0" fontId="21" fillId="0" borderId="6" xfId="0" applyFont="1" applyBorder="1" applyAlignment="1" applyProtection="1">
      <alignment horizontal="center"/>
      <protection locked="0"/>
    </xf>
    <xf numFmtId="0" fontId="21" fillId="0" borderId="7"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21" fillId="0" borderId="0" xfId="0" applyFont="1" applyAlignment="1" applyProtection="1">
      <alignment horizontal="left" vertical="center" wrapText="1"/>
      <protection locked="0"/>
    </xf>
    <xf numFmtId="0" fontId="21" fillId="0" borderId="4" xfId="0" applyFont="1" applyFill="1" applyBorder="1" applyAlignment="1" applyProtection="1">
      <alignment horizontal="center" vertical="center"/>
      <protection locked="0"/>
    </xf>
    <xf numFmtId="0" fontId="21" fillId="0" borderId="4" xfId="0" applyFont="1" applyFill="1" applyBorder="1" applyAlignment="1" applyProtection="1">
      <alignment horizontal="left" vertical="center"/>
      <protection locked="0"/>
    </xf>
    <xf numFmtId="0" fontId="24" fillId="0" borderId="2"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1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center"/>
      <protection locked="0"/>
    </xf>
    <xf numFmtId="0" fontId="24" fillId="0" borderId="3" xfId="0" applyFont="1" applyFill="1" applyBorder="1" applyAlignment="1" applyProtection="1">
      <alignment horizontal="left" vertical="center"/>
      <protection locked="0"/>
    </xf>
    <xf numFmtId="0" fontId="24" fillId="0" borderId="17" xfId="0" applyFont="1" applyFill="1" applyBorder="1" applyAlignment="1" applyProtection="1">
      <alignment horizontal="left" vertical="center"/>
      <protection locked="0"/>
    </xf>
    <xf numFmtId="0" fontId="20" fillId="2" borderId="4" xfId="0" applyFont="1" applyFill="1" applyBorder="1" applyAlignment="1" applyProtection="1">
      <alignment horizontal="center"/>
      <protection locked="0"/>
    </xf>
    <xf numFmtId="2" fontId="23" fillId="0" borderId="5" xfId="0" applyNumberFormat="1" applyFont="1" applyBorder="1" applyAlignment="1" applyProtection="1">
      <alignment horizontal="center" vertical="center" wrapText="1"/>
      <protection locked="0"/>
    </xf>
    <xf numFmtId="2" fontId="23" fillId="0" borderId="6" xfId="0" applyNumberFormat="1" applyFont="1" applyBorder="1" applyAlignment="1" applyProtection="1">
      <alignment horizontal="center" vertical="center" wrapText="1"/>
      <protection locked="0"/>
    </xf>
    <xf numFmtId="2" fontId="23" fillId="0" borderId="7"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0" fillId="0" borderId="0" xfId="0" applyAlignment="1" applyProtection="1">
      <alignment horizontal="center"/>
      <protection locked="0"/>
    </xf>
    <xf numFmtId="0" fontId="18" fillId="0" borderId="0" xfId="0" applyFont="1" applyAlignment="1" applyProtection="1">
      <alignment horizontal="left" vertical="top"/>
      <protection locked="0"/>
    </xf>
    <xf numFmtId="0" fontId="18" fillId="0" borderId="0" xfId="0" applyFont="1" applyAlignment="1" applyProtection="1">
      <alignment horizontal="center" vertical="top"/>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17" fillId="0" borderId="0" xfId="0" applyFont="1" applyAlignment="1" applyProtection="1">
      <alignment horizontal="left" vertical="top" wrapText="1"/>
      <protection locked="0"/>
    </xf>
    <xf numFmtId="0" fontId="17" fillId="0" borderId="0" xfId="0" applyFont="1" applyAlignment="1" applyProtection="1">
      <alignment horizontal="center" vertical="center" wrapText="1"/>
      <protection locked="0"/>
    </xf>
    <xf numFmtId="10" fontId="0" fillId="11" borderId="39" xfId="1" applyNumberFormat="1" applyFont="1" applyFill="1" applyBorder="1" applyAlignment="1" applyProtection="1">
      <alignment horizontal="center" vertical="center"/>
      <protection locked="0"/>
    </xf>
    <xf numFmtId="10" fontId="0" fillId="11" borderId="36" xfId="1" applyNumberFormat="1" applyFont="1" applyFill="1" applyBorder="1" applyAlignment="1" applyProtection="1">
      <alignment horizontal="center" vertical="center"/>
      <protection locked="0"/>
    </xf>
    <xf numFmtId="10" fontId="0" fillId="11" borderId="40" xfId="1" applyNumberFormat="1" applyFont="1" applyFill="1" applyBorder="1" applyAlignment="1" applyProtection="1">
      <alignment horizontal="center" vertical="center"/>
      <protection locked="0"/>
    </xf>
    <xf numFmtId="10" fontId="0" fillId="11" borderId="3" xfId="1" applyNumberFormat="1" applyFont="1" applyFill="1" applyBorder="1" applyAlignment="1" applyProtection="1">
      <alignment horizontal="center" vertical="center"/>
      <protection locked="0"/>
    </xf>
    <xf numFmtId="10" fontId="0" fillId="11" borderId="17" xfId="1" applyNumberFormat="1" applyFont="1" applyFill="1" applyBorder="1" applyAlignment="1" applyProtection="1">
      <alignment horizontal="center" vertical="center"/>
      <protection locked="0"/>
    </xf>
    <xf numFmtId="0" fontId="5" fillId="11" borderId="14" xfId="0" applyFont="1" applyFill="1" applyBorder="1" applyAlignment="1" applyProtection="1">
      <alignment horizontal="center"/>
      <protection locked="0"/>
    </xf>
    <xf numFmtId="0" fontId="5" fillId="11" borderId="42" xfId="0" applyFont="1" applyFill="1" applyBorder="1" applyAlignment="1" applyProtection="1">
      <alignment horizontal="center"/>
      <protection locked="0"/>
    </xf>
    <xf numFmtId="0" fontId="5" fillId="0" borderId="0" xfId="0" applyFont="1" applyAlignment="1" applyProtection="1">
      <alignment horizontal="left" vertical="top" wrapText="1"/>
      <protection locked="0"/>
    </xf>
    <xf numFmtId="0" fontId="5" fillId="2" borderId="28"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11" borderId="30" xfId="0" applyFont="1" applyFill="1" applyBorder="1" applyAlignment="1" applyProtection="1">
      <alignment horizontal="center" vertical="center"/>
      <protection locked="0"/>
    </xf>
    <xf numFmtId="0" fontId="5" fillId="11" borderId="31" xfId="0" applyFont="1" applyFill="1" applyBorder="1" applyAlignment="1" applyProtection="1">
      <alignment horizontal="center" vertical="center"/>
      <protection locked="0"/>
    </xf>
    <xf numFmtId="0" fontId="5" fillId="11" borderId="35" xfId="0" applyFont="1"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0" fontId="0" fillId="11" borderId="4" xfId="0" applyFill="1" applyBorder="1" applyAlignment="1" applyProtection="1">
      <alignment horizontal="center" vertical="center"/>
      <protection locked="0"/>
    </xf>
    <xf numFmtId="0" fontId="0" fillId="11" borderId="2" xfId="0" applyFill="1" applyBorder="1" applyAlignment="1" applyProtection="1">
      <alignment horizontal="center" vertical="center"/>
      <protection locked="0"/>
    </xf>
    <xf numFmtId="0" fontId="0" fillId="11" borderId="3" xfId="0" applyFill="1" applyBorder="1" applyAlignment="1" applyProtection="1">
      <alignment horizontal="center" vertical="center"/>
      <protection locked="0"/>
    </xf>
    <xf numFmtId="0" fontId="0" fillId="11" borderId="17" xfId="0" applyFill="1" applyBorder="1" applyAlignment="1" applyProtection="1">
      <alignment horizontal="center" vertical="center"/>
      <protection locked="0"/>
    </xf>
    <xf numFmtId="2" fontId="0" fillId="11" borderId="10" xfId="0" applyNumberFormat="1" applyFill="1" applyBorder="1" applyAlignment="1" applyProtection="1">
      <alignment horizontal="center" vertical="center"/>
      <protection locked="0"/>
    </xf>
    <xf numFmtId="2" fontId="0" fillId="11" borderId="4" xfId="0" applyNumberFormat="1" applyFill="1" applyBorder="1" applyAlignment="1" applyProtection="1">
      <alignment horizontal="center" vertical="center"/>
      <protection locked="0"/>
    </xf>
    <xf numFmtId="10" fontId="0" fillId="11" borderId="2" xfId="1" applyNumberFormat="1"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0" fillId="14" borderId="36" xfId="0" applyFill="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10" fontId="1" fillId="11" borderId="36" xfId="1" applyNumberFormat="1" applyFont="1" applyFill="1" applyBorder="1" applyAlignment="1" applyProtection="1">
      <alignment horizontal="center" vertical="center"/>
    </xf>
    <xf numFmtId="10" fontId="1" fillId="11" borderId="2" xfId="1" applyNumberFormat="1" applyFont="1" applyFill="1" applyBorder="1" applyAlignment="1" applyProtection="1">
      <alignment horizontal="center" vertical="center"/>
    </xf>
    <xf numFmtId="10" fontId="1" fillId="11" borderId="3" xfId="1" applyNumberFormat="1" applyFont="1" applyFill="1" applyBorder="1" applyAlignment="1" applyProtection="1">
      <alignment horizontal="center" vertical="center"/>
    </xf>
    <xf numFmtId="10" fontId="1" fillId="11" borderId="17" xfId="1" applyNumberFormat="1" applyFont="1" applyFill="1" applyBorder="1" applyAlignment="1" applyProtection="1">
      <alignment horizontal="center" vertical="center"/>
    </xf>
    <xf numFmtId="0" fontId="5" fillId="11" borderId="30" xfId="0" applyFont="1" applyFill="1" applyBorder="1" applyAlignment="1" applyProtection="1">
      <alignment horizontal="center" vertical="center"/>
    </xf>
    <xf numFmtId="0" fontId="5" fillId="11" borderId="31" xfId="0" applyFont="1" applyFill="1" applyBorder="1" applyAlignment="1" applyProtection="1">
      <alignment horizontal="center" vertical="center"/>
    </xf>
    <xf numFmtId="0" fontId="5" fillId="11" borderId="35" xfId="0" applyFont="1" applyFill="1" applyBorder="1" applyAlignment="1" applyProtection="1">
      <alignment horizontal="center" vertical="center"/>
    </xf>
    <xf numFmtId="2" fontId="0" fillId="11" borderId="4" xfId="0" applyNumberFormat="1" applyFill="1" applyBorder="1" applyAlignment="1" applyProtection="1">
      <alignment horizontal="center" vertical="center"/>
    </xf>
    <xf numFmtId="0" fontId="0" fillId="0" borderId="11" xfId="0" applyBorder="1" applyAlignment="1" applyProtection="1">
      <alignment horizontal="center" vertical="center"/>
    </xf>
    <xf numFmtId="0" fontId="5" fillId="5" borderId="4"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protection locked="0"/>
    </xf>
    <xf numFmtId="0" fontId="16" fillId="17" borderId="4" xfId="0" applyFont="1" applyFill="1" applyBorder="1" applyAlignment="1" applyProtection="1">
      <alignment horizontal="center"/>
      <protection locked="0"/>
    </xf>
    <xf numFmtId="0" fontId="6" fillId="17" borderId="4" xfId="0" applyFont="1" applyFill="1" applyBorder="1" applyAlignment="1" applyProtection="1">
      <alignment horizontal="center"/>
      <protection locked="0"/>
    </xf>
    <xf numFmtId="0" fontId="5" fillId="5" borderId="4" xfId="0" applyFont="1" applyFill="1" applyBorder="1" applyAlignment="1" applyProtection="1">
      <alignment horizontal="center" wrapText="1"/>
      <protection locked="0"/>
    </xf>
    <xf numFmtId="0" fontId="3" fillId="0" borderId="4"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4" fillId="11" borderId="21" xfId="0" applyFont="1" applyFill="1" applyBorder="1" applyAlignment="1" applyProtection="1">
      <alignment horizontal="center" vertical="center" wrapText="1"/>
    </xf>
    <xf numFmtId="0" fontId="4" fillId="11" borderId="22" xfId="0" applyFont="1" applyFill="1" applyBorder="1" applyAlignment="1" applyProtection="1">
      <alignment horizontal="center" vertical="center" wrapText="1"/>
    </xf>
    <xf numFmtId="0" fontId="4" fillId="11" borderId="23" xfId="0" applyFont="1" applyFill="1" applyBorder="1" applyAlignment="1" applyProtection="1">
      <alignment horizontal="center" vertical="center" wrapText="1"/>
    </xf>
    <xf numFmtId="2" fontId="4" fillId="11" borderId="21" xfId="0" applyNumberFormat="1" applyFont="1" applyFill="1" applyBorder="1" applyAlignment="1" applyProtection="1">
      <alignment horizontal="center" vertical="center"/>
    </xf>
    <xf numFmtId="2" fontId="4" fillId="11" borderId="22" xfId="0" applyNumberFormat="1" applyFont="1" applyFill="1" applyBorder="1" applyAlignment="1" applyProtection="1">
      <alignment horizontal="center" vertical="center"/>
    </xf>
    <xf numFmtId="2" fontId="4" fillId="11" borderId="23" xfId="0" applyNumberFormat="1" applyFont="1" applyFill="1" applyBorder="1" applyAlignment="1" applyProtection="1">
      <alignment horizontal="center" vertical="center"/>
    </xf>
    <xf numFmtId="0" fontId="4" fillId="2" borderId="10"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wrapText="1"/>
    </xf>
    <xf numFmtId="0" fontId="36" fillId="7" borderId="2" xfId="0" applyFont="1" applyFill="1" applyBorder="1" applyAlignment="1" applyProtection="1">
      <alignment horizontal="center" vertical="center" wrapText="1"/>
    </xf>
    <xf numFmtId="0" fontId="36" fillId="7" borderId="17" xfId="0" applyFont="1" applyFill="1" applyBorder="1" applyAlignment="1" applyProtection="1">
      <alignment horizontal="center" vertical="center" wrapText="1"/>
    </xf>
    <xf numFmtId="0" fontId="10" fillId="2" borderId="4" xfId="2" applyFont="1" applyFill="1" applyBorder="1" applyAlignment="1" applyProtection="1">
      <alignment horizontal="center" vertical="center" wrapText="1"/>
    </xf>
    <xf numFmtId="0" fontId="3" fillId="0" borderId="12"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11" fillId="0" borderId="1"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11" fillId="0" borderId="27"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1" fontId="10" fillId="2" borderId="4" xfId="2" applyNumberFormat="1" applyFont="1" applyFill="1" applyBorder="1" applyAlignment="1" applyProtection="1">
      <alignment horizontal="center" vertical="center" wrapText="1"/>
    </xf>
    <xf numFmtId="0" fontId="10" fillId="2" borderId="2" xfId="2" applyFont="1" applyFill="1" applyBorder="1" applyAlignment="1" applyProtection="1">
      <alignment horizontal="center" vertical="center" wrapText="1"/>
    </xf>
    <xf numFmtId="0" fontId="10" fillId="2" borderId="17" xfId="2" applyFont="1" applyFill="1" applyBorder="1" applyAlignment="1" applyProtection="1">
      <alignment horizontal="center" vertical="center" wrapText="1"/>
    </xf>
    <xf numFmtId="0" fontId="8" fillId="7" borderId="15" xfId="0" applyFont="1" applyFill="1" applyBorder="1" applyAlignment="1" applyProtection="1">
      <alignment horizontal="center" vertical="center" wrapText="1"/>
    </xf>
    <xf numFmtId="0" fontId="8" fillId="7" borderId="18" xfId="0" applyFont="1" applyFill="1" applyBorder="1" applyAlignment="1" applyProtection="1">
      <alignment horizontal="center" vertical="center" wrapText="1"/>
    </xf>
    <xf numFmtId="0" fontId="8" fillId="7" borderId="16" xfId="0" applyFont="1" applyFill="1" applyBorder="1" applyAlignment="1" applyProtection="1">
      <alignment horizontal="center" vertical="center" wrapText="1"/>
    </xf>
    <xf numFmtId="0" fontId="8" fillId="7" borderId="19" xfId="0" applyFont="1" applyFill="1" applyBorder="1" applyAlignment="1" applyProtection="1">
      <alignment horizontal="center" vertical="center" wrapText="1"/>
    </xf>
    <xf numFmtId="0" fontId="8" fillId="7" borderId="4"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4" fillId="11" borderId="5" xfId="0" applyFont="1" applyFill="1" applyBorder="1" applyAlignment="1" applyProtection="1">
      <alignment horizontal="center"/>
    </xf>
    <xf numFmtId="0" fontId="4" fillId="11" borderId="6" xfId="0" applyFont="1" applyFill="1" applyBorder="1" applyAlignment="1" applyProtection="1">
      <alignment horizontal="center"/>
    </xf>
    <xf numFmtId="0" fontId="4" fillId="11" borderId="7" xfId="0" applyFont="1" applyFill="1" applyBorder="1" applyAlignment="1" applyProtection="1">
      <alignment horizontal="center"/>
    </xf>
    <xf numFmtId="0" fontId="43" fillId="10" borderId="4" xfId="2" applyFont="1" applyFill="1" applyBorder="1" applyAlignment="1" applyProtection="1">
      <alignment horizontal="center" vertical="center" wrapText="1"/>
    </xf>
    <xf numFmtId="0" fontId="41" fillId="2" borderId="5" xfId="0" applyFont="1" applyFill="1" applyBorder="1" applyAlignment="1" applyProtection="1">
      <alignment horizontal="center" vertical="center" wrapText="1"/>
    </xf>
    <xf numFmtId="0" fontId="41" fillId="2" borderId="6"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165" fontId="3" fillId="0" borderId="5" xfId="1" applyNumberFormat="1" applyFont="1" applyBorder="1" applyAlignment="1" applyProtection="1">
      <alignment horizontal="center" vertical="center" wrapText="1"/>
      <protection locked="0"/>
    </xf>
    <xf numFmtId="165" fontId="3" fillId="0" borderId="6" xfId="1" applyNumberFormat="1" applyFont="1" applyBorder="1" applyAlignment="1" applyProtection="1">
      <alignment horizontal="center" vertical="center" wrapText="1"/>
      <protection locked="0"/>
    </xf>
    <xf numFmtId="0" fontId="7" fillId="2"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protection locked="0"/>
    </xf>
    <xf numFmtId="0" fontId="8" fillId="0" borderId="4" xfId="0" applyFont="1" applyFill="1" applyBorder="1" applyAlignment="1">
      <alignment horizontal="center" vertical="center" wrapText="1"/>
    </xf>
    <xf numFmtId="0" fontId="4" fillId="0" borderId="4" xfId="0" applyFont="1" applyBorder="1" applyAlignment="1" applyProtection="1">
      <alignment horizontal="center" vertical="center"/>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xf>
    <xf numFmtId="0" fontId="6" fillId="3" borderId="6" xfId="0" applyFont="1" applyFill="1" applyBorder="1" applyAlignment="1" applyProtection="1">
      <alignment horizontal="center"/>
    </xf>
    <xf numFmtId="0" fontId="6" fillId="3" borderId="7" xfId="0" applyFont="1" applyFill="1" applyBorder="1" applyAlignment="1" applyProtection="1">
      <alignment horizontal="center"/>
    </xf>
    <xf numFmtId="0" fontId="2" fillId="2" borderId="4" xfId="0" applyFont="1" applyFill="1" applyBorder="1" applyAlignment="1" applyProtection="1">
      <alignment horizontal="center" vertical="center"/>
    </xf>
    <xf numFmtId="0" fontId="4" fillId="0" borderId="4" xfId="0" applyFont="1" applyBorder="1" applyAlignment="1" applyProtection="1">
      <alignment horizontal="center" vertical="center"/>
      <protection locked="0"/>
    </xf>
    <xf numFmtId="0" fontId="6" fillId="0" borderId="29"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42" fillId="0" borderId="0" xfId="0" applyFont="1" applyFill="1" applyAlignment="1">
      <alignment horizontal="left"/>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 xfId="0" applyFont="1" applyBorder="1" applyAlignment="1">
      <alignment horizontal="center"/>
    </xf>
    <xf numFmtId="0" fontId="43" fillId="10" borderId="36" xfId="2" applyFont="1" applyFill="1" applyBorder="1" applyAlignment="1" applyProtection="1">
      <alignment horizontal="center" vertical="center" wrapText="1"/>
    </xf>
    <xf numFmtId="0" fontId="3" fillId="0" borderId="46" xfId="0" applyFont="1" applyBorder="1" applyAlignment="1" applyProtection="1">
      <alignment horizontal="center" vertical="center" wrapText="1"/>
      <protection locked="0"/>
    </xf>
    <xf numFmtId="165" fontId="3" fillId="0" borderId="46" xfId="1" applyNumberFormat="1"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xf>
    <xf numFmtId="0" fontId="3" fillId="0" borderId="12" xfId="0" applyFont="1" applyBorder="1" applyAlignment="1" applyProtection="1">
      <alignment horizontal="left" vertical="top" wrapText="1"/>
    </xf>
    <xf numFmtId="164" fontId="3" fillId="0" borderId="12" xfId="0" applyNumberFormat="1" applyFont="1" applyBorder="1" applyAlignment="1" applyProtection="1">
      <alignment horizontal="center"/>
      <protection locked="0"/>
    </xf>
    <xf numFmtId="0" fontId="3" fillId="0" borderId="12"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cellXfs>
  <cellStyles count="4">
    <cellStyle name="Hyperlink" xfId="3" builtinId="8"/>
    <cellStyle name="Normal" xfId="0" builtinId="0"/>
    <cellStyle name="Normal_AMR Master Sep2016" xfId="2"/>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M44"/>
  <sheetViews>
    <sheetView tabSelected="1" zoomScale="80" zoomScaleNormal="80" workbookViewId="0">
      <selection sqref="A1:F1"/>
    </sheetView>
  </sheetViews>
  <sheetFormatPr defaultColWidth="0" defaultRowHeight="18.75" zeroHeight="1" x14ac:dyDescent="0.25"/>
  <cols>
    <col min="1" max="1" width="9.140625" style="122" customWidth="1"/>
    <col min="2" max="2" width="37" style="123" customWidth="1"/>
    <col min="3" max="3" width="20.7109375" style="101" customWidth="1"/>
    <col min="4" max="4" width="12.42578125" style="124" customWidth="1"/>
    <col min="5" max="5" width="23" style="101" customWidth="1"/>
    <col min="6" max="6" width="18.5703125" style="101" customWidth="1"/>
    <col min="7" max="248" width="9.140625" style="101" hidden="1"/>
    <col min="249" max="249" width="9.5703125" style="101" hidden="1"/>
    <col min="250" max="250" width="12.42578125" style="101" hidden="1"/>
    <col min="251" max="251" width="12" style="101" hidden="1"/>
    <col min="252" max="252" width="12.85546875" style="101" hidden="1"/>
    <col min="253" max="253" width="11.140625" style="101" hidden="1"/>
    <col min="254" max="254" width="15.140625" style="101" hidden="1"/>
    <col min="255" max="255" width="14.140625" style="101" hidden="1"/>
    <col min="256" max="256" width="13.140625" style="101" hidden="1"/>
    <col min="257" max="257" width="13.42578125" style="101" hidden="1"/>
    <col min="258" max="258" width="14.28515625" style="101" hidden="1"/>
    <col min="259" max="259" width="13.42578125" style="101" hidden="1"/>
    <col min="260" max="260" width="12.85546875" style="101" hidden="1"/>
    <col min="261" max="261" width="14.42578125" style="101" hidden="1"/>
    <col min="262" max="504" width="9.140625" style="101" hidden="1"/>
    <col min="505" max="505" width="9.5703125" style="101" hidden="1"/>
    <col min="506" max="506" width="12.42578125" style="101" hidden="1"/>
    <col min="507" max="507" width="12" style="101" hidden="1"/>
    <col min="508" max="508" width="12.85546875" style="101" hidden="1"/>
    <col min="509" max="509" width="11.140625" style="101" hidden="1"/>
    <col min="510" max="510" width="15.140625" style="101" hidden="1"/>
    <col min="511" max="511" width="14.140625" style="101" hidden="1"/>
    <col min="512" max="512" width="13.140625" style="101" hidden="1"/>
    <col min="513" max="513" width="13.42578125" style="101" hidden="1"/>
    <col min="514" max="514" width="14.28515625" style="101" hidden="1"/>
    <col min="515" max="515" width="13.42578125" style="101" hidden="1"/>
    <col min="516" max="516" width="12.85546875" style="101" hidden="1"/>
    <col min="517" max="517" width="14.42578125" style="101" hidden="1"/>
    <col min="518" max="760" width="9.140625" style="101" hidden="1"/>
    <col min="761" max="761" width="9.5703125" style="101" hidden="1"/>
    <col min="762" max="762" width="12.42578125" style="101" hidden="1"/>
    <col min="763" max="763" width="12" style="101" hidden="1"/>
    <col min="764" max="764" width="12.85546875" style="101" hidden="1"/>
    <col min="765" max="765" width="11.140625" style="101" hidden="1"/>
    <col min="766" max="766" width="15.140625" style="101" hidden="1"/>
    <col min="767" max="767" width="14.140625" style="101" hidden="1"/>
    <col min="768" max="768" width="13.140625" style="101" hidden="1"/>
    <col min="769" max="769" width="13.42578125" style="101" hidden="1"/>
    <col min="770" max="770" width="14.28515625" style="101" hidden="1"/>
    <col min="771" max="771" width="13.42578125" style="101" hidden="1"/>
    <col min="772" max="772" width="12.85546875" style="101" hidden="1"/>
    <col min="773" max="773" width="14.42578125" style="101" hidden="1"/>
    <col min="774" max="1016" width="9.140625" style="101" hidden="1"/>
    <col min="1017" max="1017" width="9.5703125" style="101" hidden="1"/>
    <col min="1018" max="1018" width="12.42578125" style="101" hidden="1"/>
    <col min="1019" max="1019" width="12" style="101" hidden="1"/>
    <col min="1020" max="1020" width="12.85546875" style="101" hidden="1"/>
    <col min="1021" max="1021" width="11.140625" style="101" hidden="1"/>
    <col min="1022" max="1022" width="15.140625" style="101" hidden="1"/>
    <col min="1023" max="1023" width="14.140625" style="101" hidden="1"/>
    <col min="1024" max="1024" width="13.140625" style="101" hidden="1"/>
    <col min="1025" max="1025" width="13.42578125" style="101" hidden="1"/>
    <col min="1026" max="1026" width="14.28515625" style="101" hidden="1"/>
    <col min="1027" max="1027" width="13.42578125" style="101" hidden="1"/>
    <col min="1028" max="1028" width="12.85546875" style="101" hidden="1"/>
    <col min="1029" max="1029" width="14.42578125" style="101" hidden="1"/>
    <col min="1030" max="1272" width="9.140625" style="101" hidden="1"/>
    <col min="1273" max="1273" width="9.5703125" style="101" hidden="1"/>
    <col min="1274" max="1274" width="12.42578125" style="101" hidden="1"/>
    <col min="1275" max="1275" width="12" style="101" hidden="1"/>
    <col min="1276" max="1276" width="12.85546875" style="101" hidden="1"/>
    <col min="1277" max="1277" width="11.140625" style="101" hidden="1"/>
    <col min="1278" max="1278" width="15.140625" style="101" hidden="1"/>
    <col min="1279" max="1279" width="14.140625" style="101" hidden="1"/>
    <col min="1280" max="1280" width="13.140625" style="101" hidden="1"/>
    <col min="1281" max="1281" width="13.42578125" style="101" hidden="1"/>
    <col min="1282" max="1282" width="14.28515625" style="101" hidden="1"/>
    <col min="1283" max="1283" width="13.42578125" style="101" hidden="1"/>
    <col min="1284" max="1284" width="12.85546875" style="101" hidden="1"/>
    <col min="1285" max="1285" width="14.42578125" style="101" hidden="1"/>
    <col min="1286" max="1528" width="9.140625" style="101" hidden="1"/>
    <col min="1529" max="1529" width="9.5703125" style="101" hidden="1"/>
    <col min="1530" max="1530" width="12.42578125" style="101" hidden="1"/>
    <col min="1531" max="1531" width="12" style="101" hidden="1"/>
    <col min="1532" max="1532" width="12.85546875" style="101" hidden="1"/>
    <col min="1533" max="1533" width="11.140625" style="101" hidden="1"/>
    <col min="1534" max="1534" width="15.140625" style="101" hidden="1"/>
    <col min="1535" max="1535" width="14.140625" style="101" hidden="1"/>
    <col min="1536" max="1536" width="13.140625" style="101" hidden="1"/>
    <col min="1537" max="1537" width="13.42578125" style="101" hidden="1"/>
    <col min="1538" max="1538" width="14.28515625" style="101" hidden="1"/>
    <col min="1539" max="1539" width="13.42578125" style="101" hidden="1"/>
    <col min="1540" max="1540" width="12.85546875" style="101" hidden="1"/>
    <col min="1541" max="1541" width="14.42578125" style="101" hidden="1"/>
    <col min="1542" max="1784" width="9.140625" style="101" hidden="1"/>
    <col min="1785" max="1785" width="9.5703125" style="101" hidden="1"/>
    <col min="1786" max="1786" width="12.42578125" style="101" hidden="1"/>
    <col min="1787" max="1787" width="12" style="101" hidden="1"/>
    <col min="1788" max="1788" width="12.85546875" style="101" hidden="1"/>
    <col min="1789" max="1789" width="11.140625" style="101" hidden="1"/>
    <col min="1790" max="1790" width="15.140625" style="101" hidden="1"/>
    <col min="1791" max="1791" width="14.140625" style="101" hidden="1"/>
    <col min="1792" max="1792" width="13.140625" style="101" hidden="1"/>
    <col min="1793" max="1793" width="13.42578125" style="101" hidden="1"/>
    <col min="1794" max="1794" width="14.28515625" style="101" hidden="1"/>
    <col min="1795" max="1795" width="13.42578125" style="101" hidden="1"/>
    <col min="1796" max="1796" width="12.85546875" style="101" hidden="1"/>
    <col min="1797" max="1797" width="14.42578125" style="101" hidden="1"/>
    <col min="1798" max="2040" width="9.140625" style="101" hidden="1"/>
    <col min="2041" max="2041" width="9.5703125" style="101" hidden="1"/>
    <col min="2042" max="2042" width="12.42578125" style="101" hidden="1"/>
    <col min="2043" max="2043" width="12" style="101" hidden="1"/>
    <col min="2044" max="2044" width="12.85546875" style="101" hidden="1"/>
    <col min="2045" max="2045" width="11.140625" style="101" hidden="1"/>
    <col min="2046" max="2046" width="15.140625" style="101" hidden="1"/>
    <col min="2047" max="2047" width="14.140625" style="101" hidden="1"/>
    <col min="2048" max="2048" width="13.140625" style="101" hidden="1"/>
    <col min="2049" max="2049" width="13.42578125" style="101" hidden="1"/>
    <col min="2050" max="2050" width="14.28515625" style="101" hidden="1"/>
    <col min="2051" max="2051" width="13.42578125" style="101" hidden="1"/>
    <col min="2052" max="2052" width="12.85546875" style="101" hidden="1"/>
    <col min="2053" max="2053" width="14.42578125" style="101" hidden="1"/>
    <col min="2054" max="2296" width="9.140625" style="101" hidden="1"/>
    <col min="2297" max="2297" width="9.5703125" style="101" hidden="1"/>
    <col min="2298" max="2298" width="12.42578125" style="101" hidden="1"/>
    <col min="2299" max="2299" width="12" style="101" hidden="1"/>
    <col min="2300" max="2300" width="12.85546875" style="101" hidden="1"/>
    <col min="2301" max="2301" width="11.140625" style="101" hidden="1"/>
    <col min="2302" max="2302" width="15.140625" style="101" hidden="1"/>
    <col min="2303" max="2303" width="14.140625" style="101" hidden="1"/>
    <col min="2304" max="2304" width="13.140625" style="101" hidden="1"/>
    <col min="2305" max="2305" width="13.42578125" style="101" hidden="1"/>
    <col min="2306" max="2306" width="14.28515625" style="101" hidden="1"/>
    <col min="2307" max="2307" width="13.42578125" style="101" hidden="1"/>
    <col min="2308" max="2308" width="12.85546875" style="101" hidden="1"/>
    <col min="2309" max="2309" width="14.42578125" style="101" hidden="1"/>
    <col min="2310" max="2552" width="9.140625" style="101" hidden="1"/>
    <col min="2553" max="2553" width="9.5703125" style="101" hidden="1"/>
    <col min="2554" max="2554" width="12.42578125" style="101" hidden="1"/>
    <col min="2555" max="2555" width="12" style="101" hidden="1"/>
    <col min="2556" max="2556" width="12.85546875" style="101" hidden="1"/>
    <col min="2557" max="2557" width="11.140625" style="101" hidden="1"/>
    <col min="2558" max="2558" width="15.140625" style="101" hidden="1"/>
    <col min="2559" max="2559" width="14.140625" style="101" hidden="1"/>
    <col min="2560" max="2560" width="13.140625" style="101" hidden="1"/>
    <col min="2561" max="2561" width="13.42578125" style="101" hidden="1"/>
    <col min="2562" max="2562" width="14.28515625" style="101" hidden="1"/>
    <col min="2563" max="2563" width="13.42578125" style="101" hidden="1"/>
    <col min="2564" max="2564" width="12.85546875" style="101" hidden="1"/>
    <col min="2565" max="2565" width="14.42578125" style="101" hidden="1"/>
    <col min="2566" max="2808" width="9.140625" style="101" hidden="1"/>
    <col min="2809" max="2809" width="9.5703125" style="101" hidden="1"/>
    <col min="2810" max="2810" width="12.42578125" style="101" hidden="1"/>
    <col min="2811" max="2811" width="12" style="101" hidden="1"/>
    <col min="2812" max="2812" width="12.85546875" style="101" hidden="1"/>
    <col min="2813" max="2813" width="11.140625" style="101" hidden="1"/>
    <col min="2814" max="2814" width="15.140625" style="101" hidden="1"/>
    <col min="2815" max="2815" width="14.140625" style="101" hidden="1"/>
    <col min="2816" max="2816" width="13.140625" style="101" hidden="1"/>
    <col min="2817" max="2817" width="13.42578125" style="101" hidden="1"/>
    <col min="2818" max="2818" width="14.28515625" style="101" hidden="1"/>
    <col min="2819" max="2819" width="13.42578125" style="101" hidden="1"/>
    <col min="2820" max="2820" width="12.85546875" style="101" hidden="1"/>
    <col min="2821" max="2821" width="14.42578125" style="101" hidden="1"/>
    <col min="2822" max="3064" width="9.140625" style="101" hidden="1"/>
    <col min="3065" max="3065" width="9.5703125" style="101" hidden="1"/>
    <col min="3066" max="3066" width="12.42578125" style="101" hidden="1"/>
    <col min="3067" max="3067" width="12" style="101" hidden="1"/>
    <col min="3068" max="3068" width="12.85546875" style="101" hidden="1"/>
    <col min="3069" max="3069" width="11.140625" style="101" hidden="1"/>
    <col min="3070" max="3070" width="15.140625" style="101" hidden="1"/>
    <col min="3071" max="3071" width="14.140625" style="101" hidden="1"/>
    <col min="3072" max="3072" width="13.140625" style="101" hidden="1"/>
    <col min="3073" max="3073" width="13.42578125" style="101" hidden="1"/>
    <col min="3074" max="3074" width="14.28515625" style="101" hidden="1"/>
    <col min="3075" max="3075" width="13.42578125" style="101" hidden="1"/>
    <col min="3076" max="3076" width="12.85546875" style="101" hidden="1"/>
    <col min="3077" max="3077" width="14.42578125" style="101" hidden="1"/>
    <col min="3078" max="3320" width="9.140625" style="101" hidden="1"/>
    <col min="3321" max="3321" width="9.5703125" style="101" hidden="1"/>
    <col min="3322" max="3322" width="12.42578125" style="101" hidden="1"/>
    <col min="3323" max="3323" width="12" style="101" hidden="1"/>
    <col min="3324" max="3324" width="12.85546875" style="101" hidden="1"/>
    <col min="3325" max="3325" width="11.140625" style="101" hidden="1"/>
    <col min="3326" max="3326" width="15.140625" style="101" hidden="1"/>
    <col min="3327" max="3327" width="14.140625" style="101" hidden="1"/>
    <col min="3328" max="3328" width="13.140625" style="101" hidden="1"/>
    <col min="3329" max="3329" width="13.42578125" style="101" hidden="1"/>
    <col min="3330" max="3330" width="14.28515625" style="101" hidden="1"/>
    <col min="3331" max="3331" width="13.42578125" style="101" hidden="1"/>
    <col min="3332" max="3332" width="12.85546875" style="101" hidden="1"/>
    <col min="3333" max="3333" width="14.42578125" style="101" hidden="1"/>
    <col min="3334" max="3576" width="9.140625" style="101" hidden="1"/>
    <col min="3577" max="3577" width="9.5703125" style="101" hidden="1"/>
    <col min="3578" max="3578" width="12.42578125" style="101" hidden="1"/>
    <col min="3579" max="3579" width="12" style="101" hidden="1"/>
    <col min="3580" max="3580" width="12.85546875" style="101" hidden="1"/>
    <col min="3581" max="3581" width="11.140625" style="101" hidden="1"/>
    <col min="3582" max="3582" width="15.140625" style="101" hidden="1"/>
    <col min="3583" max="3583" width="14.140625" style="101" hidden="1"/>
    <col min="3584" max="3584" width="13.140625" style="101" hidden="1"/>
    <col min="3585" max="3585" width="13.42578125" style="101" hidden="1"/>
    <col min="3586" max="3586" width="14.28515625" style="101" hidden="1"/>
    <col min="3587" max="3587" width="13.42578125" style="101" hidden="1"/>
    <col min="3588" max="3588" width="12.85546875" style="101" hidden="1"/>
    <col min="3589" max="3589" width="14.42578125" style="101" hidden="1"/>
    <col min="3590" max="3832" width="9.140625" style="101" hidden="1"/>
    <col min="3833" max="3833" width="9.5703125" style="101" hidden="1"/>
    <col min="3834" max="3834" width="12.42578125" style="101" hidden="1"/>
    <col min="3835" max="3835" width="12" style="101" hidden="1"/>
    <col min="3836" max="3836" width="12.85546875" style="101" hidden="1"/>
    <col min="3837" max="3837" width="11.140625" style="101" hidden="1"/>
    <col min="3838" max="3838" width="15.140625" style="101" hidden="1"/>
    <col min="3839" max="3839" width="14.140625" style="101" hidden="1"/>
    <col min="3840" max="3840" width="13.140625" style="101" hidden="1"/>
    <col min="3841" max="3841" width="13.42578125" style="101" hidden="1"/>
    <col min="3842" max="3842" width="14.28515625" style="101" hidden="1"/>
    <col min="3843" max="3843" width="13.42578125" style="101" hidden="1"/>
    <col min="3844" max="3844" width="12.85546875" style="101" hidden="1"/>
    <col min="3845" max="3845" width="14.42578125" style="101" hidden="1"/>
    <col min="3846" max="4088" width="9.140625" style="101" hidden="1"/>
    <col min="4089" max="4089" width="9.5703125" style="101" hidden="1"/>
    <col min="4090" max="4090" width="12.42578125" style="101" hidden="1"/>
    <col min="4091" max="4091" width="12" style="101" hidden="1"/>
    <col min="4092" max="4092" width="12.85546875" style="101" hidden="1"/>
    <col min="4093" max="4093" width="11.140625" style="101" hidden="1"/>
    <col min="4094" max="4094" width="15.140625" style="101" hidden="1"/>
    <col min="4095" max="4095" width="14.140625" style="101" hidden="1"/>
    <col min="4096" max="4096" width="13.140625" style="101" hidden="1"/>
    <col min="4097" max="4097" width="13.42578125" style="101" hidden="1"/>
    <col min="4098" max="4098" width="14.28515625" style="101" hidden="1"/>
    <col min="4099" max="4099" width="13.42578125" style="101" hidden="1"/>
    <col min="4100" max="4100" width="12.85546875" style="101" hidden="1"/>
    <col min="4101" max="4101" width="14.42578125" style="101" hidden="1"/>
    <col min="4102" max="4344" width="9.140625" style="101" hidden="1"/>
    <col min="4345" max="4345" width="9.5703125" style="101" hidden="1"/>
    <col min="4346" max="4346" width="12.42578125" style="101" hidden="1"/>
    <col min="4347" max="4347" width="12" style="101" hidden="1"/>
    <col min="4348" max="4348" width="12.85546875" style="101" hidden="1"/>
    <col min="4349" max="4349" width="11.140625" style="101" hidden="1"/>
    <col min="4350" max="4350" width="15.140625" style="101" hidden="1"/>
    <col min="4351" max="4351" width="14.140625" style="101" hidden="1"/>
    <col min="4352" max="4352" width="13.140625" style="101" hidden="1"/>
    <col min="4353" max="4353" width="13.42578125" style="101" hidden="1"/>
    <col min="4354" max="4354" width="14.28515625" style="101" hidden="1"/>
    <col min="4355" max="4355" width="13.42578125" style="101" hidden="1"/>
    <col min="4356" max="4356" width="12.85546875" style="101" hidden="1"/>
    <col min="4357" max="4357" width="14.42578125" style="101" hidden="1"/>
    <col min="4358" max="4600" width="9.140625" style="101" hidden="1"/>
    <col min="4601" max="4601" width="9.5703125" style="101" hidden="1"/>
    <col min="4602" max="4602" width="12.42578125" style="101" hidden="1"/>
    <col min="4603" max="4603" width="12" style="101" hidden="1"/>
    <col min="4604" max="4604" width="12.85546875" style="101" hidden="1"/>
    <col min="4605" max="4605" width="11.140625" style="101" hidden="1"/>
    <col min="4606" max="4606" width="15.140625" style="101" hidden="1"/>
    <col min="4607" max="4607" width="14.140625" style="101" hidden="1"/>
    <col min="4608" max="4608" width="13.140625" style="101" hidden="1"/>
    <col min="4609" max="4609" width="13.42578125" style="101" hidden="1"/>
    <col min="4610" max="4610" width="14.28515625" style="101" hidden="1"/>
    <col min="4611" max="4611" width="13.42578125" style="101" hidden="1"/>
    <col min="4612" max="4612" width="12.85546875" style="101" hidden="1"/>
    <col min="4613" max="4613" width="14.42578125" style="101" hidden="1"/>
    <col min="4614" max="4856" width="9.140625" style="101" hidden="1"/>
    <col min="4857" max="4857" width="9.5703125" style="101" hidden="1"/>
    <col min="4858" max="4858" width="12.42578125" style="101" hidden="1"/>
    <col min="4859" max="4859" width="12" style="101" hidden="1"/>
    <col min="4860" max="4860" width="12.85546875" style="101" hidden="1"/>
    <col min="4861" max="4861" width="11.140625" style="101" hidden="1"/>
    <col min="4862" max="4862" width="15.140625" style="101" hidden="1"/>
    <col min="4863" max="4863" width="14.140625" style="101" hidden="1"/>
    <col min="4864" max="4864" width="13.140625" style="101" hidden="1"/>
    <col min="4865" max="4865" width="13.42578125" style="101" hidden="1"/>
    <col min="4866" max="4866" width="14.28515625" style="101" hidden="1"/>
    <col min="4867" max="4867" width="13.42578125" style="101" hidden="1"/>
    <col min="4868" max="4868" width="12.85546875" style="101" hidden="1"/>
    <col min="4869" max="4869" width="14.42578125" style="101" hidden="1"/>
    <col min="4870" max="5112" width="9.140625" style="101" hidden="1"/>
    <col min="5113" max="5113" width="9.5703125" style="101" hidden="1"/>
    <col min="5114" max="5114" width="12.42578125" style="101" hidden="1"/>
    <col min="5115" max="5115" width="12" style="101" hidden="1"/>
    <col min="5116" max="5116" width="12.85546875" style="101" hidden="1"/>
    <col min="5117" max="5117" width="11.140625" style="101" hidden="1"/>
    <col min="5118" max="5118" width="15.140625" style="101" hidden="1"/>
    <col min="5119" max="5119" width="14.140625" style="101" hidden="1"/>
    <col min="5120" max="5120" width="13.140625" style="101" hidden="1"/>
    <col min="5121" max="5121" width="13.42578125" style="101" hidden="1"/>
    <col min="5122" max="5122" width="14.28515625" style="101" hidden="1"/>
    <col min="5123" max="5123" width="13.42578125" style="101" hidden="1"/>
    <col min="5124" max="5124" width="12.85546875" style="101" hidden="1"/>
    <col min="5125" max="5125" width="14.42578125" style="101" hidden="1"/>
    <col min="5126" max="5368" width="9.140625" style="101" hidden="1"/>
    <col min="5369" max="5369" width="9.5703125" style="101" hidden="1"/>
    <col min="5370" max="5370" width="12.42578125" style="101" hidden="1"/>
    <col min="5371" max="5371" width="12" style="101" hidden="1"/>
    <col min="5372" max="5372" width="12.85546875" style="101" hidden="1"/>
    <col min="5373" max="5373" width="11.140625" style="101" hidden="1"/>
    <col min="5374" max="5374" width="15.140625" style="101" hidden="1"/>
    <col min="5375" max="5375" width="14.140625" style="101" hidden="1"/>
    <col min="5376" max="5376" width="13.140625" style="101" hidden="1"/>
    <col min="5377" max="5377" width="13.42578125" style="101" hidden="1"/>
    <col min="5378" max="5378" width="14.28515625" style="101" hidden="1"/>
    <col min="5379" max="5379" width="13.42578125" style="101" hidden="1"/>
    <col min="5380" max="5380" width="12.85546875" style="101" hidden="1"/>
    <col min="5381" max="5381" width="14.42578125" style="101" hidden="1"/>
    <col min="5382" max="5624" width="9.140625" style="101" hidden="1"/>
    <col min="5625" max="5625" width="9.5703125" style="101" hidden="1"/>
    <col min="5626" max="5626" width="12.42578125" style="101" hidden="1"/>
    <col min="5627" max="5627" width="12" style="101" hidden="1"/>
    <col min="5628" max="5628" width="12.85546875" style="101" hidden="1"/>
    <col min="5629" max="5629" width="11.140625" style="101" hidden="1"/>
    <col min="5630" max="5630" width="15.140625" style="101" hidden="1"/>
    <col min="5631" max="5631" width="14.140625" style="101" hidden="1"/>
    <col min="5632" max="5632" width="13.140625" style="101" hidden="1"/>
    <col min="5633" max="5633" width="13.42578125" style="101" hidden="1"/>
    <col min="5634" max="5634" width="14.28515625" style="101" hidden="1"/>
    <col min="5635" max="5635" width="13.42578125" style="101" hidden="1"/>
    <col min="5636" max="5636" width="12.85546875" style="101" hidden="1"/>
    <col min="5637" max="5637" width="14.42578125" style="101" hidden="1"/>
    <col min="5638" max="5880" width="9.140625" style="101" hidden="1"/>
    <col min="5881" max="5881" width="9.5703125" style="101" hidden="1"/>
    <col min="5882" max="5882" width="12.42578125" style="101" hidden="1"/>
    <col min="5883" max="5883" width="12" style="101" hidden="1"/>
    <col min="5884" max="5884" width="12.85546875" style="101" hidden="1"/>
    <col min="5885" max="5885" width="11.140625" style="101" hidden="1"/>
    <col min="5886" max="5886" width="15.140625" style="101" hidden="1"/>
    <col min="5887" max="5887" width="14.140625" style="101" hidden="1"/>
    <col min="5888" max="5888" width="13.140625" style="101" hidden="1"/>
    <col min="5889" max="5889" width="13.42578125" style="101" hidden="1"/>
    <col min="5890" max="5890" width="14.28515625" style="101" hidden="1"/>
    <col min="5891" max="5891" width="13.42578125" style="101" hidden="1"/>
    <col min="5892" max="5892" width="12.85546875" style="101" hidden="1"/>
    <col min="5893" max="5893" width="14.42578125" style="101" hidden="1"/>
    <col min="5894" max="6136" width="9.140625" style="101" hidden="1"/>
    <col min="6137" max="6137" width="9.5703125" style="101" hidden="1"/>
    <col min="6138" max="6138" width="12.42578125" style="101" hidden="1"/>
    <col min="6139" max="6139" width="12" style="101" hidden="1"/>
    <col min="6140" max="6140" width="12.85546875" style="101" hidden="1"/>
    <col min="6141" max="6141" width="11.140625" style="101" hidden="1"/>
    <col min="6142" max="6142" width="15.140625" style="101" hidden="1"/>
    <col min="6143" max="6143" width="14.140625" style="101" hidden="1"/>
    <col min="6144" max="6144" width="13.140625" style="101" hidden="1"/>
    <col min="6145" max="6145" width="13.42578125" style="101" hidden="1"/>
    <col min="6146" max="6146" width="14.28515625" style="101" hidden="1"/>
    <col min="6147" max="6147" width="13.42578125" style="101" hidden="1"/>
    <col min="6148" max="6148" width="12.85546875" style="101" hidden="1"/>
    <col min="6149" max="6149" width="14.42578125" style="101" hidden="1"/>
    <col min="6150" max="6392" width="9.140625" style="101" hidden="1"/>
    <col min="6393" max="6393" width="9.5703125" style="101" hidden="1"/>
    <col min="6394" max="6394" width="12.42578125" style="101" hidden="1"/>
    <col min="6395" max="6395" width="12" style="101" hidden="1"/>
    <col min="6396" max="6396" width="12.85546875" style="101" hidden="1"/>
    <col min="6397" max="6397" width="11.140625" style="101" hidden="1"/>
    <col min="6398" max="6398" width="15.140625" style="101" hidden="1"/>
    <col min="6399" max="6399" width="14.140625" style="101" hidden="1"/>
    <col min="6400" max="6400" width="13.140625" style="101" hidden="1"/>
    <col min="6401" max="6401" width="13.42578125" style="101" hidden="1"/>
    <col min="6402" max="6402" width="14.28515625" style="101" hidden="1"/>
    <col min="6403" max="6403" width="13.42578125" style="101" hidden="1"/>
    <col min="6404" max="6404" width="12.85546875" style="101" hidden="1"/>
    <col min="6405" max="6405" width="14.42578125" style="101" hidden="1"/>
    <col min="6406" max="6648" width="9.140625" style="101" hidden="1"/>
    <col min="6649" max="6649" width="9.5703125" style="101" hidden="1"/>
    <col min="6650" max="6650" width="12.42578125" style="101" hidden="1"/>
    <col min="6651" max="6651" width="12" style="101" hidden="1"/>
    <col min="6652" max="6652" width="12.85546875" style="101" hidden="1"/>
    <col min="6653" max="6653" width="11.140625" style="101" hidden="1"/>
    <col min="6654" max="6654" width="15.140625" style="101" hidden="1"/>
    <col min="6655" max="6655" width="14.140625" style="101" hidden="1"/>
    <col min="6656" max="6656" width="13.140625" style="101" hidden="1"/>
    <col min="6657" max="6657" width="13.42578125" style="101" hidden="1"/>
    <col min="6658" max="6658" width="14.28515625" style="101" hidden="1"/>
    <col min="6659" max="6659" width="13.42578125" style="101" hidden="1"/>
    <col min="6660" max="6660" width="12.85546875" style="101" hidden="1"/>
    <col min="6661" max="6661" width="14.42578125" style="101" hidden="1"/>
    <col min="6662" max="6904" width="9.140625" style="101" hidden="1"/>
    <col min="6905" max="6905" width="9.5703125" style="101" hidden="1"/>
    <col min="6906" max="6906" width="12.42578125" style="101" hidden="1"/>
    <col min="6907" max="6907" width="12" style="101" hidden="1"/>
    <col min="6908" max="6908" width="12.85546875" style="101" hidden="1"/>
    <col min="6909" max="6909" width="11.140625" style="101" hidden="1"/>
    <col min="6910" max="6910" width="15.140625" style="101" hidden="1"/>
    <col min="6911" max="6911" width="14.140625" style="101" hidden="1"/>
    <col min="6912" max="6912" width="13.140625" style="101" hidden="1"/>
    <col min="6913" max="6913" width="13.42578125" style="101" hidden="1"/>
    <col min="6914" max="6914" width="14.28515625" style="101" hidden="1"/>
    <col min="6915" max="6915" width="13.42578125" style="101" hidden="1"/>
    <col min="6916" max="6916" width="12.85546875" style="101" hidden="1"/>
    <col min="6917" max="6917" width="14.42578125" style="101" hidden="1"/>
    <col min="6918" max="7160" width="9.140625" style="101" hidden="1"/>
    <col min="7161" max="7161" width="9.5703125" style="101" hidden="1"/>
    <col min="7162" max="7162" width="12.42578125" style="101" hidden="1"/>
    <col min="7163" max="7163" width="12" style="101" hidden="1"/>
    <col min="7164" max="7164" width="12.85546875" style="101" hidden="1"/>
    <col min="7165" max="7165" width="11.140625" style="101" hidden="1"/>
    <col min="7166" max="7166" width="15.140625" style="101" hidden="1"/>
    <col min="7167" max="7167" width="14.140625" style="101" hidden="1"/>
    <col min="7168" max="7168" width="13.140625" style="101" hidden="1"/>
    <col min="7169" max="7169" width="13.42578125" style="101" hidden="1"/>
    <col min="7170" max="7170" width="14.28515625" style="101" hidden="1"/>
    <col min="7171" max="7171" width="13.42578125" style="101" hidden="1"/>
    <col min="7172" max="7172" width="12.85546875" style="101" hidden="1"/>
    <col min="7173" max="7173" width="14.42578125" style="101" hidden="1"/>
    <col min="7174" max="7416" width="9.140625" style="101" hidden="1"/>
    <col min="7417" max="7417" width="9.5703125" style="101" hidden="1"/>
    <col min="7418" max="7418" width="12.42578125" style="101" hidden="1"/>
    <col min="7419" max="7419" width="12" style="101" hidden="1"/>
    <col min="7420" max="7420" width="12.85546875" style="101" hidden="1"/>
    <col min="7421" max="7421" width="11.140625" style="101" hidden="1"/>
    <col min="7422" max="7422" width="15.140625" style="101" hidden="1"/>
    <col min="7423" max="7423" width="14.140625" style="101" hidden="1"/>
    <col min="7424" max="7424" width="13.140625" style="101" hidden="1"/>
    <col min="7425" max="7425" width="13.42578125" style="101" hidden="1"/>
    <col min="7426" max="7426" width="14.28515625" style="101" hidden="1"/>
    <col min="7427" max="7427" width="13.42578125" style="101" hidden="1"/>
    <col min="7428" max="7428" width="12.85546875" style="101" hidden="1"/>
    <col min="7429" max="7429" width="14.42578125" style="101" hidden="1"/>
    <col min="7430" max="7672" width="9.140625" style="101" hidden="1"/>
    <col min="7673" max="7673" width="9.5703125" style="101" hidden="1"/>
    <col min="7674" max="7674" width="12.42578125" style="101" hidden="1"/>
    <col min="7675" max="7675" width="12" style="101" hidden="1"/>
    <col min="7676" max="7676" width="12.85546875" style="101" hidden="1"/>
    <col min="7677" max="7677" width="11.140625" style="101" hidden="1"/>
    <col min="7678" max="7678" width="15.140625" style="101" hidden="1"/>
    <col min="7679" max="7679" width="14.140625" style="101" hidden="1"/>
    <col min="7680" max="7680" width="13.140625" style="101" hidden="1"/>
    <col min="7681" max="7681" width="13.42578125" style="101" hidden="1"/>
    <col min="7682" max="7682" width="14.28515625" style="101" hidden="1"/>
    <col min="7683" max="7683" width="13.42578125" style="101" hidden="1"/>
    <col min="7684" max="7684" width="12.85546875" style="101" hidden="1"/>
    <col min="7685" max="7685" width="14.42578125" style="101" hidden="1"/>
    <col min="7686" max="7928" width="9.140625" style="101" hidden="1"/>
    <col min="7929" max="7929" width="9.5703125" style="101" hidden="1"/>
    <col min="7930" max="7930" width="12.42578125" style="101" hidden="1"/>
    <col min="7931" max="7931" width="12" style="101" hidden="1"/>
    <col min="7932" max="7932" width="12.85546875" style="101" hidden="1"/>
    <col min="7933" max="7933" width="11.140625" style="101" hidden="1"/>
    <col min="7934" max="7934" width="15.140625" style="101" hidden="1"/>
    <col min="7935" max="7935" width="14.140625" style="101" hidden="1"/>
    <col min="7936" max="7936" width="13.140625" style="101" hidden="1"/>
    <col min="7937" max="7937" width="13.42578125" style="101" hidden="1"/>
    <col min="7938" max="7938" width="14.28515625" style="101" hidden="1"/>
    <col min="7939" max="7939" width="13.42578125" style="101" hidden="1"/>
    <col min="7940" max="7940" width="12.85546875" style="101" hidden="1"/>
    <col min="7941" max="7941" width="14.42578125" style="101" hidden="1"/>
    <col min="7942" max="8184" width="9.140625" style="101" hidden="1"/>
    <col min="8185" max="8185" width="9.5703125" style="101" hidden="1"/>
    <col min="8186" max="8186" width="12.42578125" style="101" hidden="1"/>
    <col min="8187" max="8187" width="12" style="101" hidden="1"/>
    <col min="8188" max="8188" width="12.85546875" style="101" hidden="1"/>
    <col min="8189" max="8189" width="11.140625" style="101" hidden="1"/>
    <col min="8190" max="8190" width="15.140625" style="101" hidden="1"/>
    <col min="8191" max="8191" width="14.140625" style="101" hidden="1"/>
    <col min="8192" max="8192" width="13.140625" style="101" hidden="1"/>
    <col min="8193" max="8193" width="13.42578125" style="101" hidden="1"/>
    <col min="8194" max="8194" width="14.28515625" style="101" hidden="1"/>
    <col min="8195" max="8195" width="13.42578125" style="101" hidden="1"/>
    <col min="8196" max="8196" width="12.85546875" style="101" hidden="1"/>
    <col min="8197" max="8197" width="14.42578125" style="101" hidden="1"/>
    <col min="8198" max="8440" width="9.140625" style="101" hidden="1"/>
    <col min="8441" max="8441" width="9.5703125" style="101" hidden="1"/>
    <col min="8442" max="8442" width="12.42578125" style="101" hidden="1"/>
    <col min="8443" max="8443" width="12" style="101" hidden="1"/>
    <col min="8444" max="8444" width="12.85546875" style="101" hidden="1"/>
    <col min="8445" max="8445" width="11.140625" style="101" hidden="1"/>
    <col min="8446" max="8446" width="15.140625" style="101" hidden="1"/>
    <col min="8447" max="8447" width="14.140625" style="101" hidden="1"/>
    <col min="8448" max="8448" width="13.140625" style="101" hidden="1"/>
    <col min="8449" max="8449" width="13.42578125" style="101" hidden="1"/>
    <col min="8450" max="8450" width="14.28515625" style="101" hidden="1"/>
    <col min="8451" max="8451" width="13.42578125" style="101" hidden="1"/>
    <col min="8452" max="8452" width="12.85546875" style="101" hidden="1"/>
    <col min="8453" max="8453" width="14.42578125" style="101" hidden="1"/>
    <col min="8454" max="8696" width="9.140625" style="101" hidden="1"/>
    <col min="8697" max="8697" width="9.5703125" style="101" hidden="1"/>
    <col min="8698" max="8698" width="12.42578125" style="101" hidden="1"/>
    <col min="8699" max="8699" width="12" style="101" hidden="1"/>
    <col min="8700" max="8700" width="12.85546875" style="101" hidden="1"/>
    <col min="8701" max="8701" width="11.140625" style="101" hidden="1"/>
    <col min="8702" max="8702" width="15.140625" style="101" hidden="1"/>
    <col min="8703" max="8703" width="14.140625" style="101" hidden="1"/>
    <col min="8704" max="8704" width="13.140625" style="101" hidden="1"/>
    <col min="8705" max="8705" width="13.42578125" style="101" hidden="1"/>
    <col min="8706" max="8706" width="14.28515625" style="101" hidden="1"/>
    <col min="8707" max="8707" width="13.42578125" style="101" hidden="1"/>
    <col min="8708" max="8708" width="12.85546875" style="101" hidden="1"/>
    <col min="8709" max="8709" width="14.42578125" style="101" hidden="1"/>
    <col min="8710" max="8952" width="9.140625" style="101" hidden="1"/>
    <col min="8953" max="8953" width="9.5703125" style="101" hidden="1"/>
    <col min="8954" max="8954" width="12.42578125" style="101" hidden="1"/>
    <col min="8955" max="8955" width="12" style="101" hidden="1"/>
    <col min="8956" max="8956" width="12.85546875" style="101" hidden="1"/>
    <col min="8957" max="8957" width="11.140625" style="101" hidden="1"/>
    <col min="8958" max="8958" width="15.140625" style="101" hidden="1"/>
    <col min="8959" max="8959" width="14.140625" style="101" hidden="1"/>
    <col min="8960" max="8960" width="13.140625" style="101" hidden="1"/>
    <col min="8961" max="8961" width="13.42578125" style="101" hidden="1"/>
    <col min="8962" max="8962" width="14.28515625" style="101" hidden="1"/>
    <col min="8963" max="8963" width="13.42578125" style="101" hidden="1"/>
    <col min="8964" max="8964" width="12.85546875" style="101" hidden="1"/>
    <col min="8965" max="8965" width="14.42578125" style="101" hidden="1"/>
    <col min="8966" max="9208" width="9.140625" style="101" hidden="1"/>
    <col min="9209" max="9209" width="9.5703125" style="101" hidden="1"/>
    <col min="9210" max="9210" width="12.42578125" style="101" hidden="1"/>
    <col min="9211" max="9211" width="12" style="101" hidden="1"/>
    <col min="9212" max="9212" width="12.85546875" style="101" hidden="1"/>
    <col min="9213" max="9213" width="11.140625" style="101" hidden="1"/>
    <col min="9214" max="9214" width="15.140625" style="101" hidden="1"/>
    <col min="9215" max="9215" width="14.140625" style="101" hidden="1"/>
    <col min="9216" max="9216" width="13.140625" style="101" hidden="1"/>
    <col min="9217" max="9217" width="13.42578125" style="101" hidden="1"/>
    <col min="9218" max="9218" width="14.28515625" style="101" hidden="1"/>
    <col min="9219" max="9219" width="13.42578125" style="101" hidden="1"/>
    <col min="9220" max="9220" width="12.85546875" style="101" hidden="1"/>
    <col min="9221" max="9221" width="14.42578125" style="101" hidden="1"/>
    <col min="9222" max="9464" width="9.140625" style="101" hidden="1"/>
    <col min="9465" max="9465" width="9.5703125" style="101" hidden="1"/>
    <col min="9466" max="9466" width="12.42578125" style="101" hidden="1"/>
    <col min="9467" max="9467" width="12" style="101" hidden="1"/>
    <col min="9468" max="9468" width="12.85546875" style="101" hidden="1"/>
    <col min="9469" max="9469" width="11.140625" style="101" hidden="1"/>
    <col min="9470" max="9470" width="15.140625" style="101" hidden="1"/>
    <col min="9471" max="9471" width="14.140625" style="101" hidden="1"/>
    <col min="9472" max="9472" width="13.140625" style="101" hidden="1"/>
    <col min="9473" max="9473" width="13.42578125" style="101" hidden="1"/>
    <col min="9474" max="9474" width="14.28515625" style="101" hidden="1"/>
    <col min="9475" max="9475" width="13.42578125" style="101" hidden="1"/>
    <col min="9476" max="9476" width="12.85546875" style="101" hidden="1"/>
    <col min="9477" max="9477" width="14.42578125" style="101" hidden="1"/>
    <col min="9478" max="9720" width="9.140625" style="101" hidden="1"/>
    <col min="9721" max="9721" width="9.5703125" style="101" hidden="1"/>
    <col min="9722" max="9722" width="12.42578125" style="101" hidden="1"/>
    <col min="9723" max="9723" width="12" style="101" hidden="1"/>
    <col min="9724" max="9724" width="12.85546875" style="101" hidden="1"/>
    <col min="9725" max="9725" width="11.140625" style="101" hidden="1"/>
    <col min="9726" max="9726" width="15.140625" style="101" hidden="1"/>
    <col min="9727" max="9727" width="14.140625" style="101" hidden="1"/>
    <col min="9728" max="9728" width="13.140625" style="101" hidden="1"/>
    <col min="9729" max="9729" width="13.42578125" style="101" hidden="1"/>
    <col min="9730" max="9730" width="14.28515625" style="101" hidden="1"/>
    <col min="9731" max="9731" width="13.42578125" style="101" hidden="1"/>
    <col min="9732" max="9732" width="12.85546875" style="101" hidden="1"/>
    <col min="9733" max="9733" width="14.42578125" style="101" hidden="1"/>
    <col min="9734" max="9976" width="9.140625" style="101" hidden="1"/>
    <col min="9977" max="9977" width="9.5703125" style="101" hidden="1"/>
    <col min="9978" max="9978" width="12.42578125" style="101" hidden="1"/>
    <col min="9979" max="9979" width="12" style="101" hidden="1"/>
    <col min="9980" max="9980" width="12.85546875" style="101" hidden="1"/>
    <col min="9981" max="9981" width="11.140625" style="101" hidden="1"/>
    <col min="9982" max="9982" width="15.140625" style="101" hidden="1"/>
    <col min="9983" max="9983" width="14.140625" style="101" hidden="1"/>
    <col min="9984" max="9984" width="13.140625" style="101" hidden="1"/>
    <col min="9985" max="9985" width="13.42578125" style="101" hidden="1"/>
    <col min="9986" max="9986" width="14.28515625" style="101" hidden="1"/>
    <col min="9987" max="9987" width="13.42578125" style="101" hidden="1"/>
    <col min="9988" max="9988" width="12.85546875" style="101" hidden="1"/>
    <col min="9989" max="9989" width="14.42578125" style="101" hidden="1"/>
    <col min="9990" max="10232" width="9.140625" style="101" hidden="1"/>
    <col min="10233" max="10233" width="9.5703125" style="101" hidden="1"/>
    <col min="10234" max="10234" width="12.42578125" style="101" hidden="1"/>
    <col min="10235" max="10235" width="12" style="101" hidden="1"/>
    <col min="10236" max="10236" width="12.85546875" style="101" hidden="1"/>
    <col min="10237" max="10237" width="11.140625" style="101" hidden="1"/>
    <col min="10238" max="10238" width="15.140625" style="101" hidden="1"/>
    <col min="10239" max="10239" width="14.140625" style="101" hidden="1"/>
    <col min="10240" max="10240" width="13.140625" style="101" hidden="1"/>
    <col min="10241" max="10241" width="13.42578125" style="101" hidden="1"/>
    <col min="10242" max="10242" width="14.28515625" style="101" hidden="1"/>
    <col min="10243" max="10243" width="13.42578125" style="101" hidden="1"/>
    <col min="10244" max="10244" width="12.85546875" style="101" hidden="1"/>
    <col min="10245" max="10245" width="14.42578125" style="101" hidden="1"/>
    <col min="10246" max="10488" width="9.140625" style="101" hidden="1"/>
    <col min="10489" max="10489" width="9.5703125" style="101" hidden="1"/>
    <col min="10490" max="10490" width="12.42578125" style="101" hidden="1"/>
    <col min="10491" max="10491" width="12" style="101" hidden="1"/>
    <col min="10492" max="10492" width="12.85546875" style="101" hidden="1"/>
    <col min="10493" max="10493" width="11.140625" style="101" hidden="1"/>
    <col min="10494" max="10494" width="15.140625" style="101" hidden="1"/>
    <col min="10495" max="10495" width="14.140625" style="101" hidden="1"/>
    <col min="10496" max="10496" width="13.140625" style="101" hidden="1"/>
    <col min="10497" max="10497" width="13.42578125" style="101" hidden="1"/>
    <col min="10498" max="10498" width="14.28515625" style="101" hidden="1"/>
    <col min="10499" max="10499" width="13.42578125" style="101" hidden="1"/>
    <col min="10500" max="10500" width="12.85546875" style="101" hidden="1"/>
    <col min="10501" max="10501" width="14.42578125" style="101" hidden="1"/>
    <col min="10502" max="10744" width="9.140625" style="101" hidden="1"/>
    <col min="10745" max="10745" width="9.5703125" style="101" hidden="1"/>
    <col min="10746" max="10746" width="12.42578125" style="101" hidden="1"/>
    <col min="10747" max="10747" width="12" style="101" hidden="1"/>
    <col min="10748" max="10748" width="12.85546875" style="101" hidden="1"/>
    <col min="10749" max="10749" width="11.140625" style="101" hidden="1"/>
    <col min="10750" max="10750" width="15.140625" style="101" hidden="1"/>
    <col min="10751" max="10751" width="14.140625" style="101" hidden="1"/>
    <col min="10752" max="10752" width="13.140625" style="101" hidden="1"/>
    <col min="10753" max="10753" width="13.42578125" style="101" hidden="1"/>
    <col min="10754" max="10754" width="14.28515625" style="101" hidden="1"/>
    <col min="10755" max="10755" width="13.42578125" style="101" hidden="1"/>
    <col min="10756" max="10756" width="12.85546875" style="101" hidden="1"/>
    <col min="10757" max="10757" width="14.42578125" style="101" hidden="1"/>
    <col min="10758" max="11000" width="9.140625" style="101" hidden="1"/>
    <col min="11001" max="11001" width="9.5703125" style="101" hidden="1"/>
    <col min="11002" max="11002" width="12.42578125" style="101" hidden="1"/>
    <col min="11003" max="11003" width="12" style="101" hidden="1"/>
    <col min="11004" max="11004" width="12.85546875" style="101" hidden="1"/>
    <col min="11005" max="11005" width="11.140625" style="101" hidden="1"/>
    <col min="11006" max="11006" width="15.140625" style="101" hidden="1"/>
    <col min="11007" max="11007" width="14.140625" style="101" hidden="1"/>
    <col min="11008" max="11008" width="13.140625" style="101" hidden="1"/>
    <col min="11009" max="11009" width="13.42578125" style="101" hidden="1"/>
    <col min="11010" max="11010" width="14.28515625" style="101" hidden="1"/>
    <col min="11011" max="11011" width="13.42578125" style="101" hidden="1"/>
    <col min="11012" max="11012" width="12.85546875" style="101" hidden="1"/>
    <col min="11013" max="11013" width="14.42578125" style="101" hidden="1"/>
    <col min="11014" max="11256" width="9.140625" style="101" hidden="1"/>
    <col min="11257" max="11257" width="9.5703125" style="101" hidden="1"/>
    <col min="11258" max="11258" width="12.42578125" style="101" hidden="1"/>
    <col min="11259" max="11259" width="12" style="101" hidden="1"/>
    <col min="11260" max="11260" width="12.85546875" style="101" hidden="1"/>
    <col min="11261" max="11261" width="11.140625" style="101" hidden="1"/>
    <col min="11262" max="11262" width="15.140625" style="101" hidden="1"/>
    <col min="11263" max="11263" width="14.140625" style="101" hidden="1"/>
    <col min="11264" max="11264" width="13.140625" style="101" hidden="1"/>
    <col min="11265" max="11265" width="13.42578125" style="101" hidden="1"/>
    <col min="11266" max="11266" width="14.28515625" style="101" hidden="1"/>
    <col min="11267" max="11267" width="13.42578125" style="101" hidden="1"/>
    <col min="11268" max="11268" width="12.85546875" style="101" hidden="1"/>
    <col min="11269" max="11269" width="14.42578125" style="101" hidden="1"/>
    <col min="11270" max="11512" width="9.140625" style="101" hidden="1"/>
    <col min="11513" max="11513" width="9.5703125" style="101" hidden="1"/>
    <col min="11514" max="11514" width="12.42578125" style="101" hidden="1"/>
    <col min="11515" max="11515" width="12" style="101" hidden="1"/>
    <col min="11516" max="11516" width="12.85546875" style="101" hidden="1"/>
    <col min="11517" max="11517" width="11.140625" style="101" hidden="1"/>
    <col min="11518" max="11518" width="15.140625" style="101" hidden="1"/>
    <col min="11519" max="11519" width="14.140625" style="101" hidden="1"/>
    <col min="11520" max="11520" width="13.140625" style="101" hidden="1"/>
    <col min="11521" max="11521" width="13.42578125" style="101" hidden="1"/>
    <col min="11522" max="11522" width="14.28515625" style="101" hidden="1"/>
    <col min="11523" max="11523" width="13.42578125" style="101" hidden="1"/>
    <col min="11524" max="11524" width="12.85546875" style="101" hidden="1"/>
    <col min="11525" max="11525" width="14.42578125" style="101" hidden="1"/>
    <col min="11526" max="11768" width="9.140625" style="101" hidden="1"/>
    <col min="11769" max="11769" width="9.5703125" style="101" hidden="1"/>
    <col min="11770" max="11770" width="12.42578125" style="101" hidden="1"/>
    <col min="11771" max="11771" width="12" style="101" hidden="1"/>
    <col min="11772" max="11772" width="12.85546875" style="101" hidden="1"/>
    <col min="11773" max="11773" width="11.140625" style="101" hidden="1"/>
    <col min="11774" max="11774" width="15.140625" style="101" hidden="1"/>
    <col min="11775" max="11775" width="14.140625" style="101" hidden="1"/>
    <col min="11776" max="11776" width="13.140625" style="101" hidden="1"/>
    <col min="11777" max="11777" width="13.42578125" style="101" hidden="1"/>
    <col min="11778" max="11778" width="14.28515625" style="101" hidden="1"/>
    <col min="11779" max="11779" width="13.42578125" style="101" hidden="1"/>
    <col min="11780" max="11780" width="12.85546875" style="101" hidden="1"/>
    <col min="11781" max="11781" width="14.42578125" style="101" hidden="1"/>
    <col min="11782" max="12024" width="9.140625" style="101" hidden="1"/>
    <col min="12025" max="12025" width="9.5703125" style="101" hidden="1"/>
    <col min="12026" max="12026" width="12.42578125" style="101" hidden="1"/>
    <col min="12027" max="12027" width="12" style="101" hidden="1"/>
    <col min="12028" max="12028" width="12.85546875" style="101" hidden="1"/>
    <col min="12029" max="12029" width="11.140625" style="101" hidden="1"/>
    <col min="12030" max="12030" width="15.140625" style="101" hidden="1"/>
    <col min="12031" max="12031" width="14.140625" style="101" hidden="1"/>
    <col min="12032" max="12032" width="13.140625" style="101" hidden="1"/>
    <col min="12033" max="12033" width="13.42578125" style="101" hidden="1"/>
    <col min="12034" max="12034" width="14.28515625" style="101" hidden="1"/>
    <col min="12035" max="12035" width="13.42578125" style="101" hidden="1"/>
    <col min="12036" max="12036" width="12.85546875" style="101" hidden="1"/>
    <col min="12037" max="12037" width="14.42578125" style="101" hidden="1"/>
    <col min="12038" max="12280" width="9.140625" style="101" hidden="1"/>
    <col min="12281" max="12281" width="9.5703125" style="101" hidden="1"/>
    <col min="12282" max="12282" width="12.42578125" style="101" hidden="1"/>
    <col min="12283" max="12283" width="12" style="101" hidden="1"/>
    <col min="12284" max="12284" width="12.85546875" style="101" hidden="1"/>
    <col min="12285" max="12285" width="11.140625" style="101" hidden="1"/>
    <col min="12286" max="12286" width="15.140625" style="101" hidden="1"/>
    <col min="12287" max="12287" width="14.140625" style="101" hidden="1"/>
    <col min="12288" max="12288" width="13.140625" style="101" hidden="1"/>
    <col min="12289" max="12289" width="13.42578125" style="101" hidden="1"/>
    <col min="12290" max="12290" width="14.28515625" style="101" hidden="1"/>
    <col min="12291" max="12291" width="13.42578125" style="101" hidden="1"/>
    <col min="12292" max="12292" width="12.85546875" style="101" hidden="1"/>
    <col min="12293" max="12293" width="14.42578125" style="101" hidden="1"/>
    <col min="12294" max="12536" width="9.140625" style="101" hidden="1"/>
    <col min="12537" max="12537" width="9.5703125" style="101" hidden="1"/>
    <col min="12538" max="12538" width="12.42578125" style="101" hidden="1"/>
    <col min="12539" max="12539" width="12" style="101" hidden="1"/>
    <col min="12540" max="12540" width="12.85546875" style="101" hidden="1"/>
    <col min="12541" max="12541" width="11.140625" style="101" hidden="1"/>
    <col min="12542" max="12542" width="15.140625" style="101" hidden="1"/>
    <col min="12543" max="12543" width="14.140625" style="101" hidden="1"/>
    <col min="12544" max="12544" width="13.140625" style="101" hidden="1"/>
    <col min="12545" max="12545" width="13.42578125" style="101" hidden="1"/>
    <col min="12546" max="12546" width="14.28515625" style="101" hidden="1"/>
    <col min="12547" max="12547" width="13.42578125" style="101" hidden="1"/>
    <col min="12548" max="12548" width="12.85546875" style="101" hidden="1"/>
    <col min="12549" max="12549" width="14.42578125" style="101" hidden="1"/>
    <col min="12550" max="12792" width="9.140625" style="101" hidden="1"/>
    <col min="12793" max="12793" width="9.5703125" style="101" hidden="1"/>
    <col min="12794" max="12794" width="12.42578125" style="101" hidden="1"/>
    <col min="12795" max="12795" width="12" style="101" hidden="1"/>
    <col min="12796" max="12796" width="12.85546875" style="101" hidden="1"/>
    <col min="12797" max="12797" width="11.140625" style="101" hidden="1"/>
    <col min="12798" max="12798" width="15.140625" style="101" hidden="1"/>
    <col min="12799" max="12799" width="14.140625" style="101" hidden="1"/>
    <col min="12800" max="12800" width="13.140625" style="101" hidden="1"/>
    <col min="12801" max="12801" width="13.42578125" style="101" hidden="1"/>
    <col min="12802" max="12802" width="14.28515625" style="101" hidden="1"/>
    <col min="12803" max="12803" width="13.42578125" style="101" hidden="1"/>
    <col min="12804" max="12804" width="12.85546875" style="101" hidden="1"/>
    <col min="12805" max="12805" width="14.42578125" style="101" hidden="1"/>
    <col min="12806" max="13048" width="9.140625" style="101" hidden="1"/>
    <col min="13049" max="13049" width="9.5703125" style="101" hidden="1"/>
    <col min="13050" max="13050" width="12.42578125" style="101" hidden="1"/>
    <col min="13051" max="13051" width="12" style="101" hidden="1"/>
    <col min="13052" max="13052" width="12.85546875" style="101" hidden="1"/>
    <col min="13053" max="13053" width="11.140625" style="101" hidden="1"/>
    <col min="13054" max="13054" width="15.140625" style="101" hidden="1"/>
    <col min="13055" max="13055" width="14.140625" style="101" hidden="1"/>
    <col min="13056" max="13056" width="13.140625" style="101" hidden="1"/>
    <col min="13057" max="13057" width="13.42578125" style="101" hidden="1"/>
    <col min="13058" max="13058" width="14.28515625" style="101" hidden="1"/>
    <col min="13059" max="13059" width="13.42578125" style="101" hidden="1"/>
    <col min="13060" max="13060" width="12.85546875" style="101" hidden="1"/>
    <col min="13061" max="13061" width="14.42578125" style="101" hidden="1"/>
    <col min="13062" max="13304" width="9.140625" style="101" hidden="1"/>
    <col min="13305" max="13305" width="9.5703125" style="101" hidden="1"/>
    <col min="13306" max="13306" width="12.42578125" style="101" hidden="1"/>
    <col min="13307" max="13307" width="12" style="101" hidden="1"/>
    <col min="13308" max="13308" width="12.85546875" style="101" hidden="1"/>
    <col min="13309" max="13309" width="11.140625" style="101" hidden="1"/>
    <col min="13310" max="13310" width="15.140625" style="101" hidden="1"/>
    <col min="13311" max="13311" width="14.140625" style="101" hidden="1"/>
    <col min="13312" max="13312" width="13.140625" style="101" hidden="1"/>
    <col min="13313" max="13313" width="13.42578125" style="101" hidden="1"/>
    <col min="13314" max="13314" width="14.28515625" style="101" hidden="1"/>
    <col min="13315" max="13315" width="13.42578125" style="101" hidden="1"/>
    <col min="13316" max="13316" width="12.85546875" style="101" hidden="1"/>
    <col min="13317" max="13317" width="14.42578125" style="101" hidden="1"/>
    <col min="13318" max="13560" width="9.140625" style="101" hidden="1"/>
    <col min="13561" max="13561" width="9.5703125" style="101" hidden="1"/>
    <col min="13562" max="13562" width="12.42578125" style="101" hidden="1"/>
    <col min="13563" max="13563" width="12" style="101" hidden="1"/>
    <col min="13564" max="13564" width="12.85546875" style="101" hidden="1"/>
    <col min="13565" max="13565" width="11.140625" style="101" hidden="1"/>
    <col min="13566" max="13566" width="15.140625" style="101" hidden="1"/>
    <col min="13567" max="13567" width="14.140625" style="101" hidden="1"/>
    <col min="13568" max="13568" width="13.140625" style="101" hidden="1"/>
    <col min="13569" max="13569" width="13.42578125" style="101" hidden="1"/>
    <col min="13570" max="13570" width="14.28515625" style="101" hidden="1"/>
    <col min="13571" max="13571" width="13.42578125" style="101" hidden="1"/>
    <col min="13572" max="13572" width="12.85546875" style="101" hidden="1"/>
    <col min="13573" max="13573" width="14.42578125" style="101" hidden="1"/>
    <col min="13574" max="13816" width="9.140625" style="101" hidden="1"/>
    <col min="13817" max="13817" width="9.5703125" style="101" hidden="1"/>
    <col min="13818" max="13818" width="12.42578125" style="101" hidden="1"/>
    <col min="13819" max="13819" width="12" style="101" hidden="1"/>
    <col min="13820" max="13820" width="12.85546875" style="101" hidden="1"/>
    <col min="13821" max="13821" width="11.140625" style="101" hidden="1"/>
    <col min="13822" max="13822" width="15.140625" style="101" hidden="1"/>
    <col min="13823" max="13823" width="14.140625" style="101" hidden="1"/>
    <col min="13824" max="13824" width="13.140625" style="101" hidden="1"/>
    <col min="13825" max="13825" width="13.42578125" style="101" hidden="1"/>
    <col min="13826" max="13826" width="14.28515625" style="101" hidden="1"/>
    <col min="13827" max="13827" width="13.42578125" style="101" hidden="1"/>
    <col min="13828" max="13828" width="12.85546875" style="101" hidden="1"/>
    <col min="13829" max="13829" width="14.42578125" style="101" hidden="1"/>
    <col min="13830" max="14072" width="9.140625" style="101" hidden="1"/>
    <col min="14073" max="14073" width="9.5703125" style="101" hidden="1"/>
    <col min="14074" max="14074" width="12.42578125" style="101" hidden="1"/>
    <col min="14075" max="14075" width="12" style="101" hidden="1"/>
    <col min="14076" max="14076" width="12.85546875" style="101" hidden="1"/>
    <col min="14077" max="14077" width="11.140625" style="101" hidden="1"/>
    <col min="14078" max="14078" width="15.140625" style="101" hidden="1"/>
    <col min="14079" max="14079" width="14.140625" style="101" hidden="1"/>
    <col min="14080" max="14080" width="13.140625" style="101" hidden="1"/>
    <col min="14081" max="14081" width="13.42578125" style="101" hidden="1"/>
    <col min="14082" max="14082" width="14.28515625" style="101" hidden="1"/>
    <col min="14083" max="14083" width="13.42578125" style="101" hidden="1"/>
    <col min="14084" max="14084" width="12.85546875" style="101" hidden="1"/>
    <col min="14085" max="14085" width="14.42578125" style="101" hidden="1"/>
    <col min="14086" max="14328" width="9.140625" style="101" hidden="1"/>
    <col min="14329" max="14329" width="9.5703125" style="101" hidden="1"/>
    <col min="14330" max="14330" width="12.42578125" style="101" hidden="1"/>
    <col min="14331" max="14331" width="12" style="101" hidden="1"/>
    <col min="14332" max="14332" width="12.85546875" style="101" hidden="1"/>
    <col min="14333" max="14333" width="11.140625" style="101" hidden="1"/>
    <col min="14334" max="14334" width="15.140625" style="101" hidden="1"/>
    <col min="14335" max="14335" width="14.140625" style="101" hidden="1"/>
    <col min="14336" max="14336" width="13.140625" style="101" hidden="1"/>
    <col min="14337" max="14337" width="13.42578125" style="101" hidden="1"/>
    <col min="14338" max="14338" width="14.28515625" style="101" hidden="1"/>
    <col min="14339" max="14339" width="13.42578125" style="101" hidden="1"/>
    <col min="14340" max="14340" width="12.85546875" style="101" hidden="1"/>
    <col min="14341" max="14341" width="14.42578125" style="101" hidden="1"/>
    <col min="14342" max="14584" width="9.140625" style="101" hidden="1"/>
    <col min="14585" max="14585" width="9.5703125" style="101" hidden="1"/>
    <col min="14586" max="14586" width="12.42578125" style="101" hidden="1"/>
    <col min="14587" max="14587" width="12" style="101" hidden="1"/>
    <col min="14588" max="14588" width="12.85546875" style="101" hidden="1"/>
    <col min="14589" max="14589" width="11.140625" style="101" hidden="1"/>
    <col min="14590" max="14590" width="15.140625" style="101" hidden="1"/>
    <col min="14591" max="14591" width="14.140625" style="101" hidden="1"/>
    <col min="14592" max="14592" width="13.140625" style="101" hidden="1"/>
    <col min="14593" max="14593" width="13.42578125" style="101" hidden="1"/>
    <col min="14594" max="14594" width="14.28515625" style="101" hidden="1"/>
    <col min="14595" max="14595" width="13.42578125" style="101" hidden="1"/>
    <col min="14596" max="14596" width="12.85546875" style="101" hidden="1"/>
    <col min="14597" max="14597" width="14.42578125" style="101" hidden="1"/>
    <col min="14598" max="14840" width="9.140625" style="101" hidden="1"/>
    <col min="14841" max="14841" width="9.5703125" style="101" hidden="1"/>
    <col min="14842" max="14842" width="12.42578125" style="101" hidden="1"/>
    <col min="14843" max="14843" width="12" style="101" hidden="1"/>
    <col min="14844" max="14844" width="12.85546875" style="101" hidden="1"/>
    <col min="14845" max="14845" width="11.140625" style="101" hidden="1"/>
    <col min="14846" max="14846" width="15.140625" style="101" hidden="1"/>
    <col min="14847" max="14847" width="14.140625" style="101" hidden="1"/>
    <col min="14848" max="14848" width="13.140625" style="101" hidden="1"/>
    <col min="14849" max="14849" width="13.42578125" style="101" hidden="1"/>
    <col min="14850" max="14850" width="14.28515625" style="101" hidden="1"/>
    <col min="14851" max="14851" width="13.42578125" style="101" hidden="1"/>
    <col min="14852" max="14852" width="12.85546875" style="101" hidden="1"/>
    <col min="14853" max="14853" width="14.42578125" style="101" hidden="1"/>
    <col min="14854" max="15096" width="9.140625" style="101" hidden="1"/>
    <col min="15097" max="15097" width="9.5703125" style="101" hidden="1"/>
    <col min="15098" max="15098" width="12.42578125" style="101" hidden="1"/>
    <col min="15099" max="15099" width="12" style="101" hidden="1"/>
    <col min="15100" max="15100" width="12.85546875" style="101" hidden="1"/>
    <col min="15101" max="15101" width="11.140625" style="101" hidden="1"/>
    <col min="15102" max="15102" width="15.140625" style="101" hidden="1"/>
    <col min="15103" max="15103" width="14.140625" style="101" hidden="1"/>
    <col min="15104" max="15104" width="13.140625" style="101" hidden="1"/>
    <col min="15105" max="15105" width="13.42578125" style="101" hidden="1"/>
    <col min="15106" max="15106" width="14.28515625" style="101" hidden="1"/>
    <col min="15107" max="15107" width="13.42578125" style="101" hidden="1"/>
    <col min="15108" max="15108" width="12.85546875" style="101" hidden="1"/>
    <col min="15109" max="15109" width="14.42578125" style="101" hidden="1"/>
    <col min="15110" max="15352" width="9.140625" style="101" hidden="1"/>
    <col min="15353" max="15353" width="9.5703125" style="101" hidden="1"/>
    <col min="15354" max="15354" width="12.42578125" style="101" hidden="1"/>
    <col min="15355" max="15355" width="12" style="101" hidden="1"/>
    <col min="15356" max="15356" width="12.85546875" style="101" hidden="1"/>
    <col min="15357" max="15357" width="11.140625" style="101" hidden="1"/>
    <col min="15358" max="15358" width="15.140625" style="101" hidden="1"/>
    <col min="15359" max="15359" width="14.140625" style="101" hidden="1"/>
    <col min="15360" max="15360" width="13.140625" style="101" hidden="1"/>
    <col min="15361" max="15361" width="13.42578125" style="101" hidden="1"/>
    <col min="15362" max="15362" width="14.28515625" style="101" hidden="1"/>
    <col min="15363" max="15363" width="13.42578125" style="101" hidden="1"/>
    <col min="15364" max="15364" width="12.85546875" style="101" hidden="1"/>
    <col min="15365" max="15365" width="14.42578125" style="101" hidden="1"/>
    <col min="15366" max="15608" width="9.140625" style="101" hidden="1"/>
    <col min="15609" max="15609" width="9.5703125" style="101" hidden="1"/>
    <col min="15610" max="15610" width="12.42578125" style="101" hidden="1"/>
    <col min="15611" max="15611" width="12" style="101" hidden="1"/>
    <col min="15612" max="15612" width="12.85546875" style="101" hidden="1"/>
    <col min="15613" max="15613" width="11.140625" style="101" hidden="1"/>
    <col min="15614" max="15614" width="15.140625" style="101" hidden="1"/>
    <col min="15615" max="15615" width="14.140625" style="101" hidden="1"/>
    <col min="15616" max="15616" width="13.140625" style="101" hidden="1"/>
    <col min="15617" max="15617" width="13.42578125" style="101" hidden="1"/>
    <col min="15618" max="15618" width="14.28515625" style="101" hidden="1"/>
    <col min="15619" max="15619" width="13.42578125" style="101" hidden="1"/>
    <col min="15620" max="15620" width="12.85546875" style="101" hidden="1"/>
    <col min="15621" max="15621" width="14.42578125" style="101" hidden="1"/>
    <col min="15622" max="15864" width="9.140625" style="101" hidden="1"/>
    <col min="15865" max="15865" width="9.5703125" style="101" hidden="1"/>
    <col min="15866" max="15866" width="12.42578125" style="101" hidden="1"/>
    <col min="15867" max="15867" width="12" style="101" hidden="1"/>
    <col min="15868" max="15868" width="12.85546875" style="101" hidden="1"/>
    <col min="15869" max="15869" width="11.140625" style="101" hidden="1"/>
    <col min="15870" max="15870" width="15.140625" style="101" hidden="1"/>
    <col min="15871" max="15871" width="14.140625" style="101" hidden="1"/>
    <col min="15872" max="15872" width="13.140625" style="101" hidden="1"/>
    <col min="15873" max="15873" width="13.42578125" style="101" hidden="1"/>
    <col min="15874" max="15874" width="14.28515625" style="101" hidden="1"/>
    <col min="15875" max="15875" width="13.42578125" style="101" hidden="1"/>
    <col min="15876" max="15876" width="12.85546875" style="101" hidden="1"/>
    <col min="15877" max="15877" width="14.42578125" style="101" hidden="1"/>
    <col min="15878" max="16120" width="9.140625" style="101" hidden="1"/>
    <col min="16121" max="16121" width="9.5703125" style="101" hidden="1"/>
    <col min="16122" max="16122" width="12.42578125" style="101" hidden="1"/>
    <col min="16123" max="16123" width="12" style="101" hidden="1"/>
    <col min="16124" max="16124" width="12.85546875" style="101" hidden="1"/>
    <col min="16125" max="16125" width="11.140625" style="101" hidden="1"/>
    <col min="16126" max="16126" width="15.140625" style="101" hidden="1"/>
    <col min="16127" max="16127" width="14.140625" style="101" hidden="1"/>
    <col min="16128" max="16128" width="13.140625" style="101" hidden="1"/>
    <col min="16129" max="16129" width="13.42578125" style="101" hidden="1"/>
    <col min="16130" max="16130" width="14.28515625" style="101" hidden="1"/>
    <col min="16131" max="16131" width="13.42578125" style="101" hidden="1"/>
    <col min="16132" max="16132" width="12.85546875" style="101" hidden="1"/>
    <col min="16133" max="16133" width="14.42578125" style="101" hidden="1"/>
    <col min="16134" max="16384" width="9.140625" style="101" hidden="1"/>
  </cols>
  <sheetData>
    <row r="1" spans="1:6" ht="29.25" customHeight="1" x14ac:dyDescent="0.25">
      <c r="A1" s="329" t="s">
        <v>431</v>
      </c>
      <c r="B1" s="329"/>
      <c r="C1" s="329"/>
      <c r="D1" s="329"/>
      <c r="E1" s="329"/>
      <c r="F1" s="329"/>
    </row>
    <row r="2" spans="1:6" x14ac:dyDescent="0.25">
      <c r="A2" s="102">
        <v>1</v>
      </c>
      <c r="B2" s="103" t="s">
        <v>432</v>
      </c>
      <c r="C2" s="321" t="s">
        <v>501</v>
      </c>
      <c r="D2" s="321"/>
      <c r="E2" s="321"/>
      <c r="F2" s="321"/>
    </row>
    <row r="3" spans="1:6" x14ac:dyDescent="0.25">
      <c r="A3" s="102">
        <v>2</v>
      </c>
      <c r="B3" s="103" t="s">
        <v>433</v>
      </c>
      <c r="C3" s="321" t="s">
        <v>502</v>
      </c>
      <c r="D3" s="321"/>
      <c r="E3" s="321"/>
      <c r="F3" s="321"/>
    </row>
    <row r="4" spans="1:6" x14ac:dyDescent="0.25">
      <c r="A4" s="102"/>
      <c r="B4" s="104" t="s">
        <v>434</v>
      </c>
      <c r="C4" s="321" t="s">
        <v>913</v>
      </c>
      <c r="D4" s="321"/>
      <c r="E4" s="321"/>
      <c r="F4" s="321"/>
    </row>
    <row r="5" spans="1:6" ht="18.75" customHeight="1" x14ac:dyDescent="0.25">
      <c r="A5" s="105">
        <v>3</v>
      </c>
      <c r="B5" s="320" t="s">
        <v>435</v>
      </c>
      <c r="C5" s="320"/>
      <c r="D5" s="320"/>
      <c r="E5" s="320"/>
      <c r="F5" s="320"/>
    </row>
    <row r="6" spans="1:6" x14ac:dyDescent="0.25">
      <c r="A6" s="102" t="s">
        <v>299</v>
      </c>
      <c r="B6" s="106" t="s">
        <v>436</v>
      </c>
      <c r="C6" s="326" t="s">
        <v>503</v>
      </c>
      <c r="D6" s="327"/>
      <c r="E6" s="327"/>
      <c r="F6" s="328"/>
    </row>
    <row r="7" spans="1:6" x14ac:dyDescent="0.25">
      <c r="A7" s="102" t="s">
        <v>301</v>
      </c>
      <c r="B7" s="106" t="s">
        <v>437</v>
      </c>
      <c r="C7" s="321" t="s">
        <v>487</v>
      </c>
      <c r="D7" s="321"/>
      <c r="E7" s="321"/>
      <c r="F7" s="321"/>
    </row>
    <row r="8" spans="1:6" x14ac:dyDescent="0.25">
      <c r="A8" s="102" t="s">
        <v>303</v>
      </c>
      <c r="B8" s="106" t="s">
        <v>438</v>
      </c>
      <c r="C8" s="321" t="s">
        <v>504</v>
      </c>
      <c r="D8" s="321"/>
      <c r="E8" s="106" t="s">
        <v>439</v>
      </c>
      <c r="F8" s="190">
        <v>756019</v>
      </c>
    </row>
    <row r="9" spans="1:6" x14ac:dyDescent="0.25">
      <c r="A9" s="102" t="s">
        <v>305</v>
      </c>
      <c r="B9" s="106" t="s">
        <v>440</v>
      </c>
      <c r="C9" s="321" t="s">
        <v>505</v>
      </c>
      <c r="D9" s="321"/>
      <c r="E9" s="106" t="s">
        <v>441</v>
      </c>
      <c r="F9" s="190" t="s">
        <v>506</v>
      </c>
    </row>
    <row r="10" spans="1:6" x14ac:dyDescent="0.25">
      <c r="A10" s="105">
        <v>4</v>
      </c>
      <c r="B10" s="320" t="s">
        <v>442</v>
      </c>
      <c r="C10" s="320"/>
      <c r="D10" s="320"/>
      <c r="E10" s="320"/>
      <c r="F10" s="320"/>
    </row>
    <row r="11" spans="1:6" ht="37.5" x14ac:dyDescent="0.25">
      <c r="A11" s="102" t="s">
        <v>299</v>
      </c>
      <c r="B11" s="106" t="s">
        <v>443</v>
      </c>
      <c r="C11" s="325" t="s">
        <v>933</v>
      </c>
      <c r="D11" s="325"/>
      <c r="E11" s="325"/>
      <c r="F11" s="325"/>
    </row>
    <row r="12" spans="1:6" x14ac:dyDescent="0.25">
      <c r="A12" s="102" t="s">
        <v>301</v>
      </c>
      <c r="B12" s="106" t="s">
        <v>444</v>
      </c>
      <c r="C12" s="321" t="s">
        <v>915</v>
      </c>
      <c r="D12" s="321"/>
      <c r="E12" s="321"/>
      <c r="F12" s="321"/>
    </row>
    <row r="13" spans="1:6" ht="18.75" customHeight="1" x14ac:dyDescent="0.25">
      <c r="A13" s="102" t="s">
        <v>303</v>
      </c>
      <c r="B13" s="106" t="s">
        <v>445</v>
      </c>
      <c r="C13" s="326" t="s">
        <v>503</v>
      </c>
      <c r="D13" s="327"/>
      <c r="E13" s="327"/>
      <c r="F13" s="328"/>
    </row>
    <row r="14" spans="1:6" x14ac:dyDescent="0.25">
      <c r="A14" s="102" t="s">
        <v>305</v>
      </c>
      <c r="B14" s="106" t="s">
        <v>436</v>
      </c>
      <c r="C14" s="321" t="s">
        <v>507</v>
      </c>
      <c r="D14" s="321"/>
      <c r="E14" s="106" t="s">
        <v>446</v>
      </c>
      <c r="F14" s="190" t="s">
        <v>507</v>
      </c>
    </row>
    <row r="15" spans="1:6" x14ac:dyDescent="0.25">
      <c r="A15" s="102" t="s">
        <v>306</v>
      </c>
      <c r="B15" s="106" t="s">
        <v>437</v>
      </c>
      <c r="C15" s="321" t="s">
        <v>487</v>
      </c>
      <c r="D15" s="321"/>
      <c r="E15" s="321"/>
      <c r="F15" s="321"/>
    </row>
    <row r="16" spans="1:6" x14ac:dyDescent="0.25">
      <c r="A16" s="102" t="s">
        <v>307</v>
      </c>
      <c r="B16" s="106" t="s">
        <v>438</v>
      </c>
      <c r="C16" s="321" t="s">
        <v>504</v>
      </c>
      <c r="D16" s="321"/>
      <c r="E16" s="106" t="s">
        <v>439</v>
      </c>
      <c r="F16" s="190">
        <v>756019</v>
      </c>
    </row>
    <row r="17" spans="1:6" x14ac:dyDescent="0.25">
      <c r="A17" s="102" t="s">
        <v>319</v>
      </c>
      <c r="B17" s="106" t="s">
        <v>440</v>
      </c>
      <c r="C17" s="321" t="s">
        <v>505</v>
      </c>
      <c r="D17" s="321"/>
      <c r="E17" s="106" t="s">
        <v>441</v>
      </c>
      <c r="F17" s="190" t="s">
        <v>506</v>
      </c>
    </row>
    <row r="18" spans="1:6" x14ac:dyDescent="0.25">
      <c r="A18" s="105">
        <v>5</v>
      </c>
      <c r="B18" s="324" t="s">
        <v>447</v>
      </c>
      <c r="C18" s="324"/>
      <c r="D18" s="324"/>
      <c r="E18" s="324"/>
      <c r="F18" s="324"/>
    </row>
    <row r="19" spans="1:6" ht="37.5" x14ac:dyDescent="0.25">
      <c r="A19" s="102" t="s">
        <v>299</v>
      </c>
      <c r="B19" s="106" t="s">
        <v>448</v>
      </c>
      <c r="C19" s="321" t="s">
        <v>932</v>
      </c>
      <c r="D19" s="321"/>
      <c r="E19" s="321"/>
      <c r="F19" s="321"/>
    </row>
    <row r="20" spans="1:6" x14ac:dyDescent="0.25">
      <c r="A20" s="102" t="s">
        <v>301</v>
      </c>
      <c r="B20" s="106" t="s">
        <v>444</v>
      </c>
      <c r="C20" s="321" t="s">
        <v>1351</v>
      </c>
      <c r="D20" s="321"/>
      <c r="E20" s="321"/>
      <c r="F20" s="321"/>
    </row>
    <row r="21" spans="1:6" x14ac:dyDescent="0.25">
      <c r="A21" s="102" t="s">
        <v>303</v>
      </c>
      <c r="B21" s="106" t="s">
        <v>445</v>
      </c>
      <c r="C21" s="321" t="s">
        <v>487</v>
      </c>
      <c r="D21" s="321"/>
      <c r="E21" s="321"/>
      <c r="F21" s="321"/>
    </row>
    <row r="22" spans="1:6" x14ac:dyDescent="0.25">
      <c r="A22" s="102" t="s">
        <v>305</v>
      </c>
      <c r="B22" s="106" t="s">
        <v>436</v>
      </c>
      <c r="C22" s="321" t="s">
        <v>507</v>
      </c>
      <c r="D22" s="321"/>
      <c r="E22" s="106" t="s">
        <v>446</v>
      </c>
      <c r="F22" s="190" t="s">
        <v>507</v>
      </c>
    </row>
    <row r="23" spans="1:6" x14ac:dyDescent="0.25">
      <c r="A23" s="102" t="s">
        <v>306</v>
      </c>
      <c r="B23" s="106" t="s">
        <v>437</v>
      </c>
      <c r="C23" s="321" t="s">
        <v>487</v>
      </c>
      <c r="D23" s="321"/>
      <c r="E23" s="321"/>
      <c r="F23" s="321"/>
    </row>
    <row r="24" spans="1:6" x14ac:dyDescent="0.25">
      <c r="A24" s="102" t="s">
        <v>307</v>
      </c>
      <c r="B24" s="106" t="s">
        <v>438</v>
      </c>
      <c r="C24" s="321" t="s">
        <v>508</v>
      </c>
      <c r="D24" s="321"/>
      <c r="E24" s="106" t="s">
        <v>439</v>
      </c>
      <c r="F24" s="190">
        <v>756019</v>
      </c>
    </row>
    <row r="25" spans="1:6" x14ac:dyDescent="0.25">
      <c r="A25" s="102" t="s">
        <v>319</v>
      </c>
      <c r="B25" s="106" t="s">
        <v>440</v>
      </c>
      <c r="C25" s="321">
        <v>9971555724</v>
      </c>
      <c r="D25" s="321"/>
      <c r="E25" s="106" t="s">
        <v>441</v>
      </c>
      <c r="F25" s="261" t="s">
        <v>513</v>
      </c>
    </row>
    <row r="26" spans="1:6" x14ac:dyDescent="0.25">
      <c r="A26" s="105">
        <v>6</v>
      </c>
      <c r="B26" s="320" t="s">
        <v>449</v>
      </c>
      <c r="C26" s="320"/>
      <c r="D26" s="320"/>
      <c r="E26" s="320"/>
      <c r="F26" s="320"/>
    </row>
    <row r="27" spans="1:6" x14ac:dyDescent="0.25">
      <c r="A27" s="102" t="s">
        <v>299</v>
      </c>
      <c r="B27" s="106" t="s">
        <v>450</v>
      </c>
      <c r="C27" s="321" t="s">
        <v>934</v>
      </c>
      <c r="D27" s="321"/>
      <c r="E27" s="321"/>
      <c r="F27" s="321"/>
    </row>
    <row r="28" spans="1:6" x14ac:dyDescent="0.25">
      <c r="A28" s="102" t="s">
        <v>301</v>
      </c>
      <c r="B28" s="106" t="s">
        <v>444</v>
      </c>
      <c r="C28" s="322" t="s">
        <v>509</v>
      </c>
      <c r="D28" s="323"/>
      <c r="E28" s="106" t="s">
        <v>451</v>
      </c>
      <c r="F28" s="190" t="s">
        <v>513</v>
      </c>
    </row>
    <row r="29" spans="1:6" x14ac:dyDescent="0.25">
      <c r="A29" s="102" t="s">
        <v>303</v>
      </c>
      <c r="B29" s="106" t="s">
        <v>452</v>
      </c>
      <c r="C29" s="321" t="s">
        <v>513</v>
      </c>
      <c r="D29" s="321"/>
      <c r="E29" s="321"/>
      <c r="F29" s="321"/>
    </row>
    <row r="30" spans="1:6" x14ac:dyDescent="0.25">
      <c r="A30" s="102" t="s">
        <v>305</v>
      </c>
      <c r="B30" s="106" t="s">
        <v>440</v>
      </c>
      <c r="C30" s="321">
        <v>9799495503</v>
      </c>
      <c r="D30" s="321"/>
      <c r="E30" s="106" t="s">
        <v>441</v>
      </c>
      <c r="F30" s="257" t="s">
        <v>513</v>
      </c>
    </row>
    <row r="31" spans="1:6" x14ac:dyDescent="0.25">
      <c r="A31" s="102" t="s">
        <v>306</v>
      </c>
      <c r="B31" s="106" t="s">
        <v>453</v>
      </c>
      <c r="C31" s="190">
        <v>9799495503</v>
      </c>
      <c r="D31" s="106" t="s">
        <v>454</v>
      </c>
      <c r="E31" s="318" t="s">
        <v>931</v>
      </c>
      <c r="F31" s="319"/>
    </row>
    <row r="32" spans="1:6" x14ac:dyDescent="0.25">
      <c r="A32" s="105">
        <v>7</v>
      </c>
      <c r="B32" s="320" t="s">
        <v>455</v>
      </c>
      <c r="C32" s="320"/>
      <c r="D32" s="320"/>
      <c r="E32" s="320"/>
      <c r="F32" s="320"/>
    </row>
    <row r="33" spans="1:8" ht="56.25" x14ac:dyDescent="0.25">
      <c r="A33" s="102"/>
      <c r="B33" s="106" t="s">
        <v>456</v>
      </c>
      <c r="C33" s="321" t="s">
        <v>1327</v>
      </c>
      <c r="D33" s="321"/>
      <c r="E33" s="321"/>
      <c r="F33" s="321"/>
    </row>
    <row r="34" spans="1:8" hidden="1" x14ac:dyDescent="0.2">
      <c r="A34" s="107"/>
      <c r="B34" s="99"/>
      <c r="C34" s="108"/>
      <c r="D34" s="109"/>
      <c r="E34" s="109"/>
      <c r="F34" s="110"/>
      <c r="G34" s="111"/>
      <c r="H34" s="111"/>
    </row>
    <row r="35" spans="1:8" hidden="1" x14ac:dyDescent="0.2">
      <c r="A35" s="107"/>
      <c r="B35" s="99"/>
      <c r="C35" s="108"/>
      <c r="D35" s="109"/>
      <c r="E35" s="109"/>
      <c r="F35" s="110"/>
      <c r="G35" s="111"/>
      <c r="H35" s="111"/>
    </row>
    <row r="36" spans="1:8" hidden="1" x14ac:dyDescent="0.2">
      <c r="A36" s="107"/>
      <c r="B36" s="99"/>
      <c r="C36" s="108"/>
      <c r="D36" s="109"/>
      <c r="E36" s="109"/>
      <c r="F36" s="110"/>
      <c r="G36" s="111"/>
      <c r="H36" s="111"/>
    </row>
    <row r="37" spans="1:8" hidden="1" x14ac:dyDescent="0.2">
      <c r="A37" s="107"/>
      <c r="B37" s="99"/>
      <c r="C37" s="108"/>
      <c r="D37" s="109"/>
      <c r="E37" s="109"/>
      <c r="F37" s="110"/>
      <c r="G37" s="111"/>
      <c r="H37" s="111"/>
    </row>
    <row r="38" spans="1:8" hidden="1" x14ac:dyDescent="0.25">
      <c r="A38" s="316"/>
      <c r="B38" s="316"/>
      <c r="C38" s="108"/>
      <c r="D38" s="316"/>
      <c r="E38" s="316"/>
      <c r="F38" s="113"/>
    </row>
    <row r="39" spans="1:8" hidden="1" x14ac:dyDescent="0.2">
      <c r="A39" s="316"/>
      <c r="B39" s="316"/>
      <c r="C39" s="108"/>
      <c r="D39" s="114"/>
      <c r="E39" s="115"/>
      <c r="F39" s="113"/>
    </row>
    <row r="40" spans="1:8" hidden="1" x14ac:dyDescent="0.2">
      <c r="A40" s="316"/>
      <c r="B40" s="316"/>
      <c r="C40" s="99"/>
      <c r="D40" s="317"/>
      <c r="E40" s="317"/>
      <c r="F40" s="317"/>
    </row>
    <row r="41" spans="1:8" hidden="1" x14ac:dyDescent="0.2">
      <c r="A41" s="316"/>
      <c r="B41" s="316"/>
      <c r="C41" s="99"/>
      <c r="D41" s="116"/>
      <c r="E41" s="115"/>
      <c r="F41" s="113"/>
    </row>
    <row r="42" spans="1:8" hidden="1" x14ac:dyDescent="0.2">
      <c r="A42" s="117"/>
      <c r="B42" s="115"/>
      <c r="C42" s="115"/>
      <c r="D42" s="118"/>
      <c r="E42" s="115"/>
      <c r="F42" s="113"/>
    </row>
    <row r="43" spans="1:8" hidden="1" x14ac:dyDescent="0.2">
      <c r="A43" s="109"/>
      <c r="B43" s="115"/>
      <c r="C43" s="115"/>
      <c r="D43" s="119"/>
      <c r="E43" s="115"/>
      <c r="F43" s="111"/>
    </row>
    <row r="44" spans="1:8" hidden="1" x14ac:dyDescent="0.25">
      <c r="A44" s="120"/>
      <c r="B44" s="121"/>
      <c r="C44" s="111"/>
      <c r="D44" s="113"/>
      <c r="E44" s="111"/>
      <c r="F44" s="111"/>
    </row>
  </sheetData>
  <mergeCells count="38">
    <mergeCell ref="C6:F6"/>
    <mergeCell ref="A1:F1"/>
    <mergeCell ref="C2:F2"/>
    <mergeCell ref="C3:F3"/>
    <mergeCell ref="C4:F4"/>
    <mergeCell ref="B5:F5"/>
    <mergeCell ref="B18:F18"/>
    <mergeCell ref="C7:F7"/>
    <mergeCell ref="C8:D8"/>
    <mergeCell ref="C9:D9"/>
    <mergeCell ref="B10:F10"/>
    <mergeCell ref="C11:F11"/>
    <mergeCell ref="C12:F12"/>
    <mergeCell ref="C13:F13"/>
    <mergeCell ref="C14:D14"/>
    <mergeCell ref="C15:F15"/>
    <mergeCell ref="C16:D16"/>
    <mergeCell ref="C17:D17"/>
    <mergeCell ref="C30:D30"/>
    <mergeCell ref="C19:F19"/>
    <mergeCell ref="C20:F20"/>
    <mergeCell ref="C21:F21"/>
    <mergeCell ref="C22:D22"/>
    <mergeCell ref="C23:F23"/>
    <mergeCell ref="C24:D24"/>
    <mergeCell ref="C25:D25"/>
    <mergeCell ref="B26:F26"/>
    <mergeCell ref="C27:F27"/>
    <mergeCell ref="C28:D28"/>
    <mergeCell ref="C29:F29"/>
    <mergeCell ref="A40:B41"/>
    <mergeCell ref="D40:F40"/>
    <mergeCell ref="E31:F31"/>
    <mergeCell ref="B32:F32"/>
    <mergeCell ref="C33:F33"/>
    <mergeCell ref="A38:B38"/>
    <mergeCell ref="D38:E38"/>
    <mergeCell ref="A39:B39"/>
  </mergeCells>
  <pageMargins left="0.49" right="0.48"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zoomScale="80" zoomScaleNormal="80" workbookViewId="0"/>
  </sheetViews>
  <sheetFormatPr defaultRowHeight="15" x14ac:dyDescent="0.25"/>
  <cols>
    <col min="2" max="2" width="19.140625" customWidth="1"/>
    <col min="3" max="3" width="19.85546875" customWidth="1"/>
    <col min="4" max="4" width="14.42578125" customWidth="1"/>
    <col min="5" max="5" width="13.7109375" customWidth="1"/>
    <col min="6" max="6" width="14.140625" customWidth="1"/>
    <col min="7" max="7" width="15.5703125" customWidth="1"/>
    <col min="8" max="8" width="13.28515625" customWidth="1"/>
    <col min="9" max="9" width="14" customWidth="1"/>
    <col min="10" max="10" width="14.5703125" customWidth="1"/>
    <col min="11" max="11" width="15" customWidth="1"/>
    <col min="12" max="12" width="13.85546875" customWidth="1"/>
    <col min="13" max="13" width="14.7109375" customWidth="1"/>
    <col min="14" max="14" width="13.28515625" customWidth="1"/>
    <col min="15" max="15" width="15.140625" style="296" customWidth="1"/>
    <col min="16" max="16" width="14" style="296" customWidth="1"/>
    <col min="17" max="17" width="15" style="296" customWidth="1"/>
  </cols>
  <sheetData>
    <row r="1" spans="1:18" ht="15.75" x14ac:dyDescent="0.25">
      <c r="A1" s="280" t="s">
        <v>1330</v>
      </c>
      <c r="D1" s="280"/>
      <c r="E1" s="280"/>
      <c r="F1" s="280"/>
      <c r="G1" s="280"/>
      <c r="H1" s="280"/>
      <c r="I1" s="280"/>
      <c r="J1" s="280"/>
      <c r="K1" s="280"/>
      <c r="L1" s="280"/>
      <c r="M1" s="280"/>
      <c r="N1" s="280"/>
      <c r="O1" s="281"/>
      <c r="P1" s="281"/>
      <c r="Q1" s="281"/>
      <c r="R1" s="280"/>
    </row>
    <row r="2" spans="1:18" ht="17.100000000000001" customHeight="1" x14ac:dyDescent="0.25">
      <c r="C2" s="280"/>
      <c r="D2" s="280"/>
      <c r="E2" s="280"/>
      <c r="F2" s="280"/>
      <c r="G2" s="280"/>
      <c r="H2" s="280"/>
      <c r="I2" s="280"/>
      <c r="J2" s="280"/>
      <c r="K2" s="280"/>
      <c r="L2" s="280"/>
      <c r="M2" s="280"/>
      <c r="N2" s="280"/>
      <c r="O2" s="281"/>
      <c r="P2" s="281"/>
      <c r="Q2" s="281" t="s">
        <v>1300</v>
      </c>
      <c r="R2" s="280"/>
    </row>
    <row r="3" spans="1:18" ht="124.5" customHeight="1" x14ac:dyDescent="0.25">
      <c r="A3" s="483" t="s">
        <v>24</v>
      </c>
      <c r="B3" s="484" t="s">
        <v>1326</v>
      </c>
      <c r="C3" s="483" t="s">
        <v>1301</v>
      </c>
      <c r="D3" s="484" t="s">
        <v>1302</v>
      </c>
      <c r="E3" s="484"/>
      <c r="F3" s="484"/>
      <c r="G3" s="484" t="s">
        <v>1303</v>
      </c>
      <c r="H3" s="484"/>
      <c r="I3" s="484"/>
      <c r="J3" s="484" t="s">
        <v>1304</v>
      </c>
      <c r="K3" s="484"/>
      <c r="L3" s="484" t="s">
        <v>1305</v>
      </c>
      <c r="M3" s="484"/>
      <c r="N3" s="484"/>
      <c r="O3" s="486" t="s">
        <v>1306</v>
      </c>
      <c r="P3" s="486" t="s">
        <v>1307</v>
      </c>
      <c r="Q3" s="486" t="s">
        <v>1308</v>
      </c>
      <c r="R3" s="280"/>
    </row>
    <row r="4" spans="1:18" ht="63" x14ac:dyDescent="0.25">
      <c r="A4" s="483"/>
      <c r="B4" s="484"/>
      <c r="C4" s="483"/>
      <c r="D4" s="282" t="s">
        <v>574</v>
      </c>
      <c r="E4" s="282" t="s">
        <v>1309</v>
      </c>
      <c r="F4" s="282" t="s">
        <v>21</v>
      </c>
      <c r="G4" s="282" t="s">
        <v>1310</v>
      </c>
      <c r="H4" s="282" t="s">
        <v>1311</v>
      </c>
      <c r="I4" s="282" t="s">
        <v>21</v>
      </c>
      <c r="J4" s="282" t="s">
        <v>1312</v>
      </c>
      <c r="K4" s="282" t="s">
        <v>1313</v>
      </c>
      <c r="L4" s="282" t="s">
        <v>1314</v>
      </c>
      <c r="M4" s="282" t="s">
        <v>1315</v>
      </c>
      <c r="N4" s="282" t="s">
        <v>21</v>
      </c>
      <c r="O4" s="487"/>
      <c r="P4" s="487"/>
      <c r="Q4" s="487"/>
      <c r="R4" s="280"/>
    </row>
    <row r="5" spans="1:18" ht="15.75" x14ac:dyDescent="0.25">
      <c r="A5" s="483"/>
      <c r="B5" s="484"/>
      <c r="C5" s="483"/>
      <c r="D5" s="488" t="s">
        <v>1316</v>
      </c>
      <c r="E5" s="488"/>
      <c r="F5" s="488"/>
      <c r="G5" s="488" t="s">
        <v>1316</v>
      </c>
      <c r="H5" s="488"/>
      <c r="I5" s="488"/>
      <c r="J5" s="488" t="s">
        <v>1317</v>
      </c>
      <c r="K5" s="488"/>
      <c r="L5" s="488" t="s">
        <v>1318</v>
      </c>
      <c r="M5" s="488"/>
      <c r="N5" s="488"/>
      <c r="O5" s="297" t="s">
        <v>1318</v>
      </c>
      <c r="P5" s="297" t="s">
        <v>1318</v>
      </c>
      <c r="Q5" s="297" t="s">
        <v>1318</v>
      </c>
      <c r="R5" s="280"/>
    </row>
    <row r="6" spans="1:18" ht="15.75" x14ac:dyDescent="0.25">
      <c r="A6" s="479">
        <v>1</v>
      </c>
      <c r="B6" s="480" t="s">
        <v>1343</v>
      </c>
      <c r="C6" s="283">
        <v>1</v>
      </c>
      <c r="D6" s="284">
        <v>2</v>
      </c>
      <c r="E6" s="284">
        <v>3</v>
      </c>
      <c r="F6" s="284" t="s">
        <v>1319</v>
      </c>
      <c r="G6" s="284">
        <v>5</v>
      </c>
      <c r="H6" s="284">
        <v>6</v>
      </c>
      <c r="I6" s="284" t="s">
        <v>1320</v>
      </c>
      <c r="J6" s="284">
        <v>8</v>
      </c>
      <c r="K6" s="284">
        <v>9</v>
      </c>
      <c r="L6" s="284" t="s">
        <v>1321</v>
      </c>
      <c r="M6" s="284" t="s">
        <v>1322</v>
      </c>
      <c r="N6" s="284" t="s">
        <v>1323</v>
      </c>
      <c r="O6" s="297">
        <v>13</v>
      </c>
      <c r="P6" s="297">
        <v>14</v>
      </c>
      <c r="Q6" s="297" t="s">
        <v>1324</v>
      </c>
      <c r="R6" s="280"/>
    </row>
    <row r="7" spans="1:18" x14ac:dyDescent="0.25">
      <c r="A7" s="479"/>
      <c r="B7" s="481"/>
      <c r="C7" s="285" t="s">
        <v>284</v>
      </c>
      <c r="D7" s="286">
        <v>425.51099999999997</v>
      </c>
      <c r="E7" s="286">
        <v>28.609000000000002</v>
      </c>
      <c r="F7" s="286">
        <f>D7+E7</f>
        <v>454.11999999999995</v>
      </c>
      <c r="G7" s="286" t="s">
        <v>513</v>
      </c>
      <c r="H7" s="286" t="s">
        <v>513</v>
      </c>
      <c r="I7" s="286" t="s">
        <v>513</v>
      </c>
      <c r="J7" s="287" t="s">
        <v>513</v>
      </c>
      <c r="K7" s="287" t="s">
        <v>513</v>
      </c>
      <c r="L7" s="287" t="s">
        <v>513</v>
      </c>
      <c r="M7" s="287" t="s">
        <v>513</v>
      </c>
      <c r="N7" s="287" t="s">
        <v>513</v>
      </c>
      <c r="O7" s="287" t="s">
        <v>513</v>
      </c>
      <c r="P7" s="287" t="s">
        <v>513</v>
      </c>
      <c r="Q7" s="287" t="s">
        <v>513</v>
      </c>
    </row>
    <row r="8" spans="1:18" x14ac:dyDescent="0.25">
      <c r="A8" s="479"/>
      <c r="B8" s="481"/>
      <c r="C8" s="285" t="s">
        <v>457</v>
      </c>
      <c r="D8" s="286">
        <v>3.22</v>
      </c>
      <c r="E8" s="286">
        <v>9.581999999999999</v>
      </c>
      <c r="F8" s="286">
        <f t="shared" ref="F8:F11" si="0">D8+E8</f>
        <v>12.802</v>
      </c>
      <c r="G8" s="286" t="s">
        <v>513</v>
      </c>
      <c r="H8" s="286" t="s">
        <v>513</v>
      </c>
      <c r="I8" s="286" t="s">
        <v>513</v>
      </c>
      <c r="J8" s="287" t="s">
        <v>513</v>
      </c>
      <c r="K8" s="287" t="s">
        <v>513</v>
      </c>
      <c r="L8" s="287" t="s">
        <v>513</v>
      </c>
      <c r="M8" s="287" t="s">
        <v>513</v>
      </c>
      <c r="N8" s="287" t="s">
        <v>513</v>
      </c>
      <c r="O8" s="287" t="s">
        <v>513</v>
      </c>
      <c r="P8" s="288" t="s">
        <v>513</v>
      </c>
      <c r="Q8" s="288" t="s">
        <v>513</v>
      </c>
    </row>
    <row r="9" spans="1:18" ht="30" x14ac:dyDescent="0.25">
      <c r="A9" s="479"/>
      <c r="B9" s="481"/>
      <c r="C9" s="289" t="s">
        <v>286</v>
      </c>
      <c r="D9" s="286">
        <v>125.437</v>
      </c>
      <c r="E9" s="286">
        <v>3.3759999999999999</v>
      </c>
      <c r="F9" s="286">
        <f t="shared" si="0"/>
        <v>128.81299999999999</v>
      </c>
      <c r="G9" s="286" t="s">
        <v>513</v>
      </c>
      <c r="H9" s="286" t="s">
        <v>513</v>
      </c>
      <c r="I9" s="286" t="s">
        <v>513</v>
      </c>
      <c r="J9" s="287" t="s">
        <v>513</v>
      </c>
      <c r="K9" s="287" t="s">
        <v>513</v>
      </c>
      <c r="L9" s="287" t="s">
        <v>513</v>
      </c>
      <c r="M9" s="287" t="s">
        <v>513</v>
      </c>
      <c r="N9" s="287" t="s">
        <v>513</v>
      </c>
      <c r="O9" s="287" t="s">
        <v>513</v>
      </c>
      <c r="P9" s="287" t="s">
        <v>513</v>
      </c>
      <c r="Q9" s="287" t="s">
        <v>513</v>
      </c>
    </row>
    <row r="10" spans="1:18" ht="30" x14ac:dyDescent="0.25">
      <c r="A10" s="479"/>
      <c r="B10" s="481"/>
      <c r="C10" s="289" t="s">
        <v>287</v>
      </c>
      <c r="D10" s="286">
        <v>807.5899999999998</v>
      </c>
      <c r="E10" s="286">
        <v>0</v>
      </c>
      <c r="F10" s="286">
        <f t="shared" si="0"/>
        <v>807.5899999999998</v>
      </c>
      <c r="G10" s="286" t="s">
        <v>513</v>
      </c>
      <c r="H10" s="286" t="s">
        <v>513</v>
      </c>
      <c r="I10" s="286" t="s">
        <v>513</v>
      </c>
      <c r="J10" s="287" t="s">
        <v>513</v>
      </c>
      <c r="K10" s="287" t="s">
        <v>513</v>
      </c>
      <c r="L10" s="287" t="s">
        <v>513</v>
      </c>
      <c r="M10" s="287" t="s">
        <v>513</v>
      </c>
      <c r="N10" s="287" t="s">
        <v>513</v>
      </c>
      <c r="O10" s="287" t="s">
        <v>513</v>
      </c>
      <c r="P10" s="287" t="s">
        <v>513</v>
      </c>
      <c r="Q10" s="287" t="s">
        <v>513</v>
      </c>
    </row>
    <row r="11" spans="1:18" x14ac:dyDescent="0.25">
      <c r="A11" s="479"/>
      <c r="B11" s="481"/>
      <c r="C11" s="285" t="s">
        <v>1325</v>
      </c>
      <c r="D11" s="286">
        <v>177.1</v>
      </c>
      <c r="E11" s="286">
        <v>5.4640000000000013</v>
      </c>
      <c r="F11" s="286">
        <f t="shared" si="0"/>
        <v>182.56399999999999</v>
      </c>
      <c r="G11" s="286" t="s">
        <v>513</v>
      </c>
      <c r="H11" s="286" t="s">
        <v>513</v>
      </c>
      <c r="I11" s="286" t="s">
        <v>513</v>
      </c>
      <c r="J11" s="287" t="s">
        <v>513</v>
      </c>
      <c r="K11" s="287" t="s">
        <v>513</v>
      </c>
      <c r="L11" s="287" t="s">
        <v>513</v>
      </c>
      <c r="M11" s="287" t="s">
        <v>513</v>
      </c>
      <c r="N11" s="287" t="s">
        <v>513</v>
      </c>
      <c r="O11" s="287" t="s">
        <v>513</v>
      </c>
      <c r="P11" s="288" t="s">
        <v>513</v>
      </c>
      <c r="Q11" s="288" t="s">
        <v>513</v>
      </c>
    </row>
    <row r="12" spans="1:18" s="290" customFormat="1" x14ac:dyDescent="0.25">
      <c r="A12" s="479"/>
      <c r="B12" s="482"/>
      <c r="C12" s="291" t="s">
        <v>21</v>
      </c>
      <c r="D12" s="292">
        <f>SUM(D7:D11)</f>
        <v>1538.8579999999997</v>
      </c>
      <c r="E12" s="292">
        <f t="shared" ref="E12:Q12" si="1">SUM(E7:E11)</f>
        <v>47.030999999999999</v>
      </c>
      <c r="F12" s="292">
        <f t="shared" si="1"/>
        <v>1585.8889999999999</v>
      </c>
      <c r="G12" s="292">
        <f t="shared" si="1"/>
        <v>0</v>
      </c>
      <c r="H12" s="292">
        <f t="shared" si="1"/>
        <v>0</v>
      </c>
      <c r="I12" s="292">
        <f t="shared" si="1"/>
        <v>0</v>
      </c>
      <c r="J12" s="292">
        <f t="shared" si="1"/>
        <v>0</v>
      </c>
      <c r="K12" s="292">
        <f t="shared" si="1"/>
        <v>0</v>
      </c>
      <c r="L12" s="292">
        <f t="shared" si="1"/>
        <v>0</v>
      </c>
      <c r="M12" s="292">
        <f t="shared" si="1"/>
        <v>0</v>
      </c>
      <c r="N12" s="292">
        <f t="shared" si="1"/>
        <v>0</v>
      </c>
      <c r="O12" s="292">
        <f t="shared" si="1"/>
        <v>0</v>
      </c>
      <c r="P12" s="292">
        <f t="shared" si="1"/>
        <v>0</v>
      </c>
      <c r="Q12" s="292">
        <f t="shared" si="1"/>
        <v>0</v>
      </c>
    </row>
    <row r="14" spans="1:18" ht="18.75" x14ac:dyDescent="0.3">
      <c r="C14" s="485" t="s">
        <v>1344</v>
      </c>
      <c r="D14" s="485"/>
      <c r="E14" s="485"/>
      <c r="F14" s="485"/>
      <c r="G14" s="485"/>
      <c r="H14" s="485"/>
      <c r="I14" s="485"/>
      <c r="J14" s="485"/>
      <c r="K14" s="485"/>
      <c r="L14" s="485"/>
      <c r="M14" s="485"/>
      <c r="N14" s="485"/>
      <c r="O14" s="485"/>
      <c r="P14" s="485"/>
      <c r="Q14" s="485"/>
    </row>
  </sheetData>
  <mergeCells count="17">
    <mergeCell ref="G3:I3"/>
    <mergeCell ref="A6:A12"/>
    <mergeCell ref="B6:B12"/>
    <mergeCell ref="A3:A5"/>
    <mergeCell ref="B3:B5"/>
    <mergeCell ref="C14:Q14"/>
    <mergeCell ref="L3:N3"/>
    <mergeCell ref="O3:O4"/>
    <mergeCell ref="P3:P4"/>
    <mergeCell ref="Q3:Q4"/>
    <mergeCell ref="D5:F5"/>
    <mergeCell ref="G5:I5"/>
    <mergeCell ref="J5:K5"/>
    <mergeCell ref="L5:N5"/>
    <mergeCell ref="J3:K3"/>
    <mergeCell ref="C3:C5"/>
    <mergeCell ref="D3:F3"/>
  </mergeCells>
  <pageMargins left="0.70866141732283472" right="0.70866141732283472" top="0.74803149606299213" bottom="0.74803149606299213"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3"/>
  <sheetViews>
    <sheetView workbookViewId="0">
      <selection sqref="A1:D1"/>
    </sheetView>
  </sheetViews>
  <sheetFormatPr defaultColWidth="0" defaultRowHeight="14.25" customHeight="1" zeroHeight="1" x14ac:dyDescent="0.2"/>
  <cols>
    <col min="1" max="1" width="5" style="86" customWidth="1"/>
    <col min="2" max="2" width="56.140625" style="86" customWidth="1"/>
    <col min="3" max="3" width="11.85546875" style="86" customWidth="1"/>
    <col min="4" max="4" width="23.5703125" style="86" customWidth="1"/>
    <col min="5" max="16384" width="9.140625" style="86" hidden="1"/>
  </cols>
  <sheetData>
    <row r="1" spans="1:6" s="83" customFormat="1" ht="15" x14ac:dyDescent="0.2">
      <c r="A1" s="332" t="s">
        <v>413</v>
      </c>
      <c r="B1" s="332"/>
      <c r="C1" s="332"/>
      <c r="D1" s="332"/>
    </row>
    <row r="2" spans="1:6" ht="42.75" x14ac:dyDescent="0.2">
      <c r="A2" s="84">
        <v>1</v>
      </c>
      <c r="B2" s="85" t="s">
        <v>414</v>
      </c>
      <c r="C2" s="333" t="str">
        <f>'General Information'!C33:F33</f>
        <v>1st Apr, 2023 - 30th June, 2023</v>
      </c>
      <c r="D2" s="333"/>
    </row>
    <row r="3" spans="1:6" s="88" customFormat="1" ht="15" x14ac:dyDescent="0.25">
      <c r="A3" s="87">
        <v>2</v>
      </c>
      <c r="B3" s="334" t="s">
        <v>415</v>
      </c>
      <c r="C3" s="335"/>
      <c r="D3" s="335"/>
    </row>
    <row r="4" spans="1:6" s="88" customFormat="1" ht="15" x14ac:dyDescent="0.25">
      <c r="A4" s="87" t="s">
        <v>416</v>
      </c>
      <c r="B4" s="89" t="s">
        <v>417</v>
      </c>
      <c r="C4" s="89"/>
      <c r="D4" s="89"/>
    </row>
    <row r="5" spans="1:6" ht="28.5" x14ac:dyDescent="0.2">
      <c r="A5" s="90" t="s">
        <v>418</v>
      </c>
      <c r="B5" s="91" t="s">
        <v>419</v>
      </c>
      <c r="C5" s="91" t="s">
        <v>420</v>
      </c>
      <c r="D5" s="92">
        <f>'Form-Input Energy'!H4</f>
        <v>2211.8123660000001</v>
      </c>
    </row>
    <row r="6" spans="1:6" ht="28.5" x14ac:dyDescent="0.2">
      <c r="A6" s="90" t="s">
        <v>421</v>
      </c>
      <c r="B6" s="91" t="s">
        <v>422</v>
      </c>
      <c r="C6" s="91" t="s">
        <v>420</v>
      </c>
      <c r="D6" s="92">
        <f>'Division Wise Losses'!N672</f>
        <v>1904.9610000000002</v>
      </c>
    </row>
    <row r="7" spans="1:6" ht="28.5" x14ac:dyDescent="0.2">
      <c r="A7" s="90" t="s">
        <v>423</v>
      </c>
      <c r="B7" s="91" t="s">
        <v>424</v>
      </c>
      <c r="C7" s="91" t="s">
        <v>420</v>
      </c>
      <c r="D7" s="92">
        <f>'Division Wise Losses'!Q672</f>
        <v>1585.8889999999997</v>
      </c>
    </row>
    <row r="8" spans="1:6" x14ac:dyDescent="0.2">
      <c r="A8" s="336" t="s">
        <v>425</v>
      </c>
      <c r="B8" s="338" t="s">
        <v>426</v>
      </c>
      <c r="C8" s="91" t="s">
        <v>420</v>
      </c>
      <c r="D8" s="92">
        <f>'Division Wise Losses'!S672</f>
        <v>319.07200000000006</v>
      </c>
    </row>
    <row r="9" spans="1:6" x14ac:dyDescent="0.2">
      <c r="A9" s="337"/>
      <c r="B9" s="339"/>
      <c r="C9" s="93" t="s">
        <v>427</v>
      </c>
      <c r="D9" s="94">
        <f>'Division Wise Losses'!T672</f>
        <v>0.16749529255454573</v>
      </c>
    </row>
    <row r="10" spans="1:6" ht="15" x14ac:dyDescent="0.2">
      <c r="A10" s="84"/>
      <c r="B10" s="91" t="s">
        <v>279</v>
      </c>
      <c r="C10" s="93" t="s">
        <v>427</v>
      </c>
      <c r="D10" s="94">
        <f>'Division Wise Losses'!W672</f>
        <v>0.98456250918671506</v>
      </c>
    </row>
    <row r="11" spans="1:6" ht="15" x14ac:dyDescent="0.2">
      <c r="A11" s="84" t="s">
        <v>428</v>
      </c>
      <c r="B11" s="91" t="s">
        <v>429</v>
      </c>
      <c r="C11" s="93" t="s">
        <v>427</v>
      </c>
      <c r="D11" s="94">
        <f>'Division Wise Losses'!X672</f>
        <v>0.18034707632775138</v>
      </c>
    </row>
    <row r="12" spans="1:6" x14ac:dyDescent="0.2">
      <c r="A12" s="330" t="s">
        <v>245</v>
      </c>
      <c r="B12" s="330"/>
      <c r="C12" s="330"/>
      <c r="D12" s="330"/>
    </row>
    <row r="13" spans="1:6" x14ac:dyDescent="0.2">
      <c r="A13" s="330"/>
      <c r="B13" s="330"/>
      <c r="C13" s="330"/>
      <c r="D13" s="330"/>
    </row>
    <row r="14" spans="1:6" s="95" customFormat="1" ht="16.5" x14ac:dyDescent="0.25">
      <c r="A14" s="331"/>
      <c r="B14" s="331"/>
      <c r="C14" s="331"/>
      <c r="D14" s="331"/>
    </row>
    <row r="15" spans="1:6" s="95" customFormat="1" ht="16.5" x14ac:dyDescent="0.25">
      <c r="A15" s="69" t="s">
        <v>246</v>
      </c>
      <c r="B15" s="70"/>
      <c r="C15" s="70"/>
      <c r="D15" s="70"/>
    </row>
    <row r="16" spans="1:6" s="95" customFormat="1" ht="16.5" x14ac:dyDescent="0.3">
      <c r="A16" s="71"/>
      <c r="B16" s="72"/>
      <c r="C16" s="96" t="s">
        <v>247</v>
      </c>
      <c r="E16" s="97"/>
      <c r="F16" s="97"/>
    </row>
    <row r="17" spans="1:7" s="95" customFormat="1" ht="16.5" x14ac:dyDescent="0.3">
      <c r="A17" s="71"/>
      <c r="B17" s="72"/>
      <c r="C17" s="69" t="s">
        <v>430</v>
      </c>
      <c r="D17" s="98"/>
      <c r="F17" s="97"/>
      <c r="G17" s="97"/>
    </row>
    <row r="18" spans="1:7" s="95" customFormat="1" ht="16.5" x14ac:dyDescent="0.3">
      <c r="A18" s="96" t="s">
        <v>249</v>
      </c>
      <c r="B18" s="99"/>
      <c r="C18" s="69" t="s">
        <v>250</v>
      </c>
      <c r="D18" s="98"/>
      <c r="E18" s="97"/>
      <c r="G18" s="97"/>
    </row>
    <row r="19" spans="1:7" s="95" customFormat="1" ht="16.5" x14ac:dyDescent="0.3">
      <c r="A19" s="69" t="s">
        <v>251</v>
      </c>
      <c r="B19" s="99"/>
      <c r="C19" s="73"/>
      <c r="D19" s="100"/>
      <c r="F19" s="97"/>
      <c r="G19" s="97"/>
    </row>
    <row r="20" spans="1:7" s="95" customFormat="1" ht="16.5" x14ac:dyDescent="0.3">
      <c r="A20" s="69" t="s">
        <v>252</v>
      </c>
      <c r="B20" s="99"/>
      <c r="C20" s="72"/>
      <c r="D20" s="72"/>
      <c r="E20" s="97"/>
      <c r="F20" s="97"/>
      <c r="G20" s="97"/>
    </row>
    <row r="21" spans="1:7" s="95" customFormat="1" ht="35.1" customHeight="1" x14ac:dyDescent="0.3">
      <c r="A21" s="69"/>
      <c r="B21" s="72"/>
      <c r="C21" s="72"/>
      <c r="D21" s="72"/>
      <c r="E21" s="97"/>
      <c r="F21" s="97"/>
      <c r="G21" s="97"/>
    </row>
    <row r="22" spans="1:7" s="95" customFormat="1" ht="35.1" customHeight="1" x14ac:dyDescent="0.3">
      <c r="A22" s="74"/>
      <c r="B22" s="75"/>
      <c r="C22" s="75"/>
      <c r="D22" s="100"/>
      <c r="E22" s="97"/>
      <c r="F22" s="97"/>
      <c r="G22" s="97"/>
    </row>
    <row r="23" spans="1:7" s="95" customFormat="1" ht="16.5" x14ac:dyDescent="0.3">
      <c r="A23" s="69" t="s">
        <v>253</v>
      </c>
      <c r="B23" s="75"/>
      <c r="C23" s="75"/>
      <c r="D23" s="75"/>
      <c r="E23" s="97"/>
      <c r="F23" s="97"/>
      <c r="G23" s="97"/>
    </row>
    <row r="24" spans="1:7" x14ac:dyDescent="0.2"/>
    <row r="173" x14ac:dyDescent="0.2"/>
  </sheetData>
  <sheetProtection algorithmName="SHA-512" hashValue="3Koffmczje/XO3bb/E0mezyJYBmZNIuqzMgFeCYzjHLQwtgwYbAkWHQPcptFHKWQs2cDa3lTsROXops3gj88dQ==" saltValue="JWUatZSuwJqHK3yAP7VbPA==" spinCount="100000" sheet="1" objects="1" scenarios="1"/>
  <mergeCells count="6">
    <mergeCell ref="A12:D14"/>
    <mergeCell ref="A1:D1"/>
    <mergeCell ref="C2:D2"/>
    <mergeCell ref="B3:D3"/>
    <mergeCell ref="A8:A9"/>
    <mergeCell ref="B8:B9"/>
  </mergeCells>
  <pageMargins left="0.42"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zoomScale="90" zoomScaleNormal="90" zoomScaleSheetLayoutView="85" workbookViewId="0">
      <selection sqref="A1:F1"/>
    </sheetView>
  </sheetViews>
  <sheetFormatPr defaultColWidth="0" defaultRowHeight="15.75" customHeight="1" x14ac:dyDescent="0.25"/>
  <cols>
    <col min="1" max="1" width="6.7109375" style="131" customWidth="1"/>
    <col min="2" max="2" width="41.85546875" style="131" customWidth="1"/>
    <col min="3" max="3" width="50.28515625" style="131" customWidth="1"/>
    <col min="4" max="4" width="20.140625" style="131" customWidth="1"/>
    <col min="5" max="5" width="33.42578125" style="131" customWidth="1"/>
    <col min="6" max="6" width="21.5703125" style="131" customWidth="1"/>
    <col min="7" max="7" width="9.140625" style="131" hidden="1" customWidth="1"/>
    <col min="8" max="24" width="0" style="131" hidden="1" customWidth="1"/>
    <col min="25" max="16384" width="9.140625" style="131" hidden="1"/>
  </cols>
  <sheetData>
    <row r="1" spans="1:6" ht="21" x14ac:dyDescent="0.35">
      <c r="A1" s="359" t="s">
        <v>296</v>
      </c>
      <c r="B1" s="359"/>
      <c r="C1" s="359"/>
      <c r="D1" s="359"/>
      <c r="E1" s="359"/>
      <c r="F1" s="359"/>
    </row>
    <row r="2" spans="1:6" ht="31.5" x14ac:dyDescent="0.25">
      <c r="A2" s="132">
        <v>1</v>
      </c>
      <c r="B2" s="133" t="s">
        <v>44</v>
      </c>
      <c r="C2" s="132" t="s">
        <v>21</v>
      </c>
      <c r="D2" s="255" t="s">
        <v>297</v>
      </c>
      <c r="E2" s="132" t="s">
        <v>298</v>
      </c>
      <c r="F2" s="134" t="s">
        <v>19</v>
      </c>
    </row>
    <row r="3" spans="1:6" x14ac:dyDescent="0.25">
      <c r="A3" s="77" t="s">
        <v>299</v>
      </c>
      <c r="B3" s="135" t="s">
        <v>300</v>
      </c>
      <c r="C3" s="77">
        <v>5</v>
      </c>
      <c r="D3" s="77"/>
      <c r="E3" s="77"/>
      <c r="F3" s="78" t="s">
        <v>912</v>
      </c>
    </row>
    <row r="4" spans="1:6" x14ac:dyDescent="0.25">
      <c r="A4" s="80" t="s">
        <v>301</v>
      </c>
      <c r="B4" s="135" t="s">
        <v>302</v>
      </c>
      <c r="C4" s="77">
        <v>16</v>
      </c>
      <c r="D4" s="80"/>
      <c r="E4" s="80"/>
      <c r="F4" s="78" t="s">
        <v>912</v>
      </c>
    </row>
    <row r="5" spans="1:6" x14ac:dyDescent="0.25">
      <c r="A5" s="80" t="s">
        <v>303</v>
      </c>
      <c r="B5" s="135" t="s">
        <v>304</v>
      </c>
      <c r="C5" s="77">
        <v>50</v>
      </c>
      <c r="D5" s="80"/>
      <c r="E5" s="80"/>
      <c r="F5" s="78" t="s">
        <v>912</v>
      </c>
    </row>
    <row r="6" spans="1:6" x14ac:dyDescent="0.25">
      <c r="A6" s="80" t="s">
        <v>306</v>
      </c>
      <c r="B6" s="135" t="s">
        <v>479</v>
      </c>
      <c r="C6" s="76">
        <f>SUM(C24:E24)</f>
        <v>933</v>
      </c>
      <c r="D6" s="80"/>
      <c r="E6" s="80"/>
      <c r="F6" s="78" t="s">
        <v>912</v>
      </c>
    </row>
    <row r="7" spans="1:6" x14ac:dyDescent="0.25">
      <c r="A7" s="80" t="s">
        <v>307</v>
      </c>
      <c r="B7" s="135" t="s">
        <v>480</v>
      </c>
      <c r="C7" s="76">
        <f>SUM(C20:F20)</f>
        <v>75485</v>
      </c>
      <c r="D7" s="80"/>
      <c r="E7" s="80"/>
      <c r="F7" s="78" t="s">
        <v>912</v>
      </c>
    </row>
    <row r="8" spans="1:6" x14ac:dyDescent="0.25">
      <c r="A8" s="80" t="s">
        <v>319</v>
      </c>
      <c r="B8" s="135" t="s">
        <v>308</v>
      </c>
      <c r="C8" s="76">
        <v>1990416</v>
      </c>
      <c r="D8" s="80"/>
      <c r="E8" s="80"/>
      <c r="F8" s="78" t="s">
        <v>912</v>
      </c>
    </row>
    <row r="9" spans="1:6" s="137" customFormat="1" x14ac:dyDescent="0.25">
      <c r="A9" s="132">
        <v>2</v>
      </c>
      <c r="B9" s="136" t="s">
        <v>44</v>
      </c>
      <c r="C9" s="132" t="s">
        <v>309</v>
      </c>
      <c r="D9" s="132" t="s">
        <v>310</v>
      </c>
      <c r="E9" s="132" t="s">
        <v>541</v>
      </c>
      <c r="F9" s="132" t="s">
        <v>311</v>
      </c>
    </row>
    <row r="10" spans="1:6" ht="31.5" x14ac:dyDescent="0.25">
      <c r="A10" s="77" t="s">
        <v>312</v>
      </c>
      <c r="B10" s="135" t="s">
        <v>313</v>
      </c>
      <c r="C10" s="219">
        <v>41</v>
      </c>
      <c r="D10" s="219">
        <v>158</v>
      </c>
      <c r="E10" s="219">
        <v>533</v>
      </c>
      <c r="F10" s="219">
        <v>1970396</v>
      </c>
    </row>
    <row r="11" spans="1:6" x14ac:dyDescent="0.25">
      <c r="A11" s="77" t="s">
        <v>301</v>
      </c>
      <c r="B11" s="135" t="s">
        <v>314</v>
      </c>
      <c r="C11" s="219" t="s">
        <v>930</v>
      </c>
      <c r="D11" s="219" t="s">
        <v>930</v>
      </c>
      <c r="E11" s="219" t="s">
        <v>930</v>
      </c>
      <c r="F11" s="219" t="s">
        <v>930</v>
      </c>
    </row>
    <row r="12" spans="1:6" ht="31.5" x14ac:dyDescent="0.25">
      <c r="A12" s="77" t="s">
        <v>303</v>
      </c>
      <c r="B12" s="135" t="s">
        <v>315</v>
      </c>
      <c r="C12" s="219" t="s">
        <v>930</v>
      </c>
      <c r="D12" s="219" t="s">
        <v>930</v>
      </c>
      <c r="E12" s="219" t="s">
        <v>930</v>
      </c>
      <c r="F12" s="219" t="s">
        <v>930</v>
      </c>
    </row>
    <row r="13" spans="1:6" x14ac:dyDescent="0.25">
      <c r="A13" s="77" t="s">
        <v>305</v>
      </c>
      <c r="B13" s="135" t="s">
        <v>316</v>
      </c>
      <c r="C13" s="219" t="s">
        <v>930</v>
      </c>
      <c r="D13" s="219" t="s">
        <v>930</v>
      </c>
      <c r="E13" s="219" t="s">
        <v>930</v>
      </c>
      <c r="F13" s="219" t="s">
        <v>930</v>
      </c>
    </row>
    <row r="14" spans="1:6" ht="31.5" x14ac:dyDescent="0.25">
      <c r="A14" s="77" t="s">
        <v>306</v>
      </c>
      <c r="B14" s="135" t="s">
        <v>317</v>
      </c>
      <c r="C14" s="219" t="s">
        <v>930</v>
      </c>
      <c r="D14" s="219" t="s">
        <v>930</v>
      </c>
      <c r="E14" s="219" t="s">
        <v>930</v>
      </c>
      <c r="F14" s="219" t="s">
        <v>930</v>
      </c>
    </row>
    <row r="15" spans="1:6" ht="16.5" thickBot="1" x14ac:dyDescent="0.3">
      <c r="A15" s="138" t="s">
        <v>307</v>
      </c>
      <c r="B15" s="139" t="s">
        <v>318</v>
      </c>
      <c r="C15" s="252" t="s">
        <v>930</v>
      </c>
      <c r="D15" s="252" t="s">
        <v>930</v>
      </c>
      <c r="E15" s="252" t="s">
        <v>930</v>
      </c>
      <c r="F15" s="252">
        <v>19288</v>
      </c>
    </row>
    <row r="16" spans="1:6" s="225" customFormat="1" ht="16.5" thickBot="1" x14ac:dyDescent="0.3">
      <c r="A16" s="222" t="s">
        <v>319</v>
      </c>
      <c r="B16" s="140" t="s">
        <v>320</v>
      </c>
      <c r="C16" s="253">
        <v>41</v>
      </c>
      <c r="D16" s="253">
        <v>158</v>
      </c>
      <c r="E16" s="253">
        <v>533</v>
      </c>
      <c r="F16" s="267">
        <v>1989684</v>
      </c>
    </row>
    <row r="17" spans="1:6" ht="31.5" x14ac:dyDescent="0.25">
      <c r="A17" s="141" t="s">
        <v>321</v>
      </c>
      <c r="B17" s="142" t="s">
        <v>322</v>
      </c>
      <c r="C17" s="220" t="s">
        <v>930</v>
      </c>
      <c r="D17" s="220" t="s">
        <v>930</v>
      </c>
      <c r="E17" s="220" t="s">
        <v>930</v>
      </c>
      <c r="F17" s="220" t="s">
        <v>930</v>
      </c>
    </row>
    <row r="18" spans="1:6" ht="31.5" x14ac:dyDescent="0.25">
      <c r="A18" s="77" t="s">
        <v>301</v>
      </c>
      <c r="B18" s="135" t="s">
        <v>323</v>
      </c>
      <c r="C18" s="220" t="s">
        <v>930</v>
      </c>
      <c r="D18" s="220" t="s">
        <v>930</v>
      </c>
      <c r="E18" s="220">
        <v>2977</v>
      </c>
      <c r="F18" s="251" t="s">
        <v>930</v>
      </c>
    </row>
    <row r="19" spans="1:6" ht="16.5" thickBot="1" x14ac:dyDescent="0.3">
      <c r="A19" s="138" t="s">
        <v>303</v>
      </c>
      <c r="B19" s="139" t="s">
        <v>324</v>
      </c>
      <c r="C19" s="220" t="s">
        <v>930</v>
      </c>
      <c r="D19" s="220" t="s">
        <v>930</v>
      </c>
      <c r="E19" s="220">
        <v>72508</v>
      </c>
      <c r="F19" s="252" t="s">
        <v>930</v>
      </c>
    </row>
    <row r="20" spans="1:6" s="225" customFormat="1" ht="16.5" thickBot="1" x14ac:dyDescent="0.3">
      <c r="A20" s="222" t="s">
        <v>305</v>
      </c>
      <c r="B20" s="140" t="s">
        <v>325</v>
      </c>
      <c r="C20" s="253" t="s">
        <v>930</v>
      </c>
      <c r="D20" s="253" t="s">
        <v>930</v>
      </c>
      <c r="E20" s="253">
        <v>75485</v>
      </c>
      <c r="F20" s="254" t="s">
        <v>930</v>
      </c>
    </row>
    <row r="21" spans="1:6" x14ac:dyDescent="0.25">
      <c r="A21" s="141" t="s">
        <v>326</v>
      </c>
      <c r="B21" s="142" t="s">
        <v>327</v>
      </c>
      <c r="C21" s="221" t="s">
        <v>930</v>
      </c>
      <c r="D21" s="221">
        <v>108</v>
      </c>
      <c r="E21" s="221">
        <v>825</v>
      </c>
      <c r="F21" s="221" t="s">
        <v>930</v>
      </c>
    </row>
    <row r="22" spans="1:6" ht="31.5" x14ac:dyDescent="0.25">
      <c r="A22" s="77" t="s">
        <v>301</v>
      </c>
      <c r="B22" s="135" t="s">
        <v>328</v>
      </c>
      <c r="C22" s="219" t="s">
        <v>930</v>
      </c>
      <c r="D22" s="219">
        <v>108</v>
      </c>
      <c r="E22" s="219">
        <v>758</v>
      </c>
      <c r="F22" s="219" t="s">
        <v>930</v>
      </c>
    </row>
    <row r="23" spans="1:6" ht="16.5" thickBot="1" x14ac:dyDescent="0.3">
      <c r="A23" s="138" t="s">
        <v>303</v>
      </c>
      <c r="B23" s="143" t="s">
        <v>329</v>
      </c>
      <c r="C23" s="220" t="s">
        <v>930</v>
      </c>
      <c r="D23" s="220" t="s">
        <v>930</v>
      </c>
      <c r="E23" s="220" t="s">
        <v>930</v>
      </c>
      <c r="F23" s="220" t="s">
        <v>930</v>
      </c>
    </row>
    <row r="24" spans="1:6" s="225" customFormat="1" ht="16.5" thickBot="1" x14ac:dyDescent="0.3">
      <c r="A24" s="222" t="s">
        <v>305</v>
      </c>
      <c r="B24" s="140" t="s">
        <v>330</v>
      </c>
      <c r="C24" s="223" t="s">
        <v>930</v>
      </c>
      <c r="D24" s="223">
        <v>108</v>
      </c>
      <c r="E24" s="223">
        <v>825</v>
      </c>
      <c r="F24" s="224" t="s">
        <v>930</v>
      </c>
    </row>
    <row r="25" spans="1:6" x14ac:dyDescent="0.25">
      <c r="A25" s="141" t="s">
        <v>331</v>
      </c>
      <c r="B25" s="142" t="s">
        <v>332</v>
      </c>
      <c r="C25" s="259" t="s">
        <v>930</v>
      </c>
      <c r="D25" s="260">
        <v>3046.5129999999999</v>
      </c>
      <c r="E25" s="260">
        <v>40478.43</v>
      </c>
      <c r="F25" s="260">
        <v>67688.289999999994</v>
      </c>
    </row>
    <row r="26" spans="1:6" x14ac:dyDescent="0.25">
      <c r="A26" s="77" t="s">
        <v>333</v>
      </c>
      <c r="B26" s="135" t="s">
        <v>84</v>
      </c>
      <c r="C26" s="360">
        <v>44988.38</v>
      </c>
      <c r="D26" s="361"/>
      <c r="E26" s="361"/>
      <c r="F26" s="362"/>
    </row>
    <row r="27" spans="1:6" x14ac:dyDescent="0.25">
      <c r="A27" s="77" t="s">
        <v>334</v>
      </c>
      <c r="B27" s="135" t="s">
        <v>86</v>
      </c>
      <c r="C27" s="360">
        <v>401</v>
      </c>
      <c r="D27" s="361"/>
      <c r="E27" s="361"/>
      <c r="F27" s="362"/>
    </row>
    <row r="28" spans="1:6" ht="31.5" x14ac:dyDescent="0.25">
      <c r="A28" s="132">
        <v>3</v>
      </c>
      <c r="B28" s="136" t="s">
        <v>412</v>
      </c>
      <c r="C28" s="132" t="s">
        <v>336</v>
      </c>
      <c r="D28" s="132" t="s">
        <v>337</v>
      </c>
      <c r="E28" s="132" t="s">
        <v>338</v>
      </c>
      <c r="F28" s="132" t="s">
        <v>19</v>
      </c>
    </row>
    <row r="29" spans="1:6" ht="31.5" x14ac:dyDescent="0.25">
      <c r="A29" s="351" t="s">
        <v>299</v>
      </c>
      <c r="B29" s="352" t="s">
        <v>309</v>
      </c>
      <c r="C29" s="144" t="s">
        <v>339</v>
      </c>
      <c r="D29" s="147"/>
      <c r="E29" s="145" t="s">
        <v>340</v>
      </c>
      <c r="F29" s="78"/>
    </row>
    <row r="30" spans="1:6" x14ac:dyDescent="0.25">
      <c r="A30" s="351"/>
      <c r="B30" s="352"/>
      <c r="C30" s="144" t="s">
        <v>341</v>
      </c>
      <c r="D30" s="82"/>
      <c r="E30" s="79"/>
      <c r="F30" s="78"/>
    </row>
    <row r="31" spans="1:6" x14ac:dyDescent="0.25">
      <c r="A31" s="351"/>
      <c r="B31" s="352"/>
      <c r="C31" s="144" t="s">
        <v>342</v>
      </c>
      <c r="D31" s="250"/>
      <c r="E31" s="79"/>
      <c r="F31" s="78"/>
    </row>
    <row r="32" spans="1:6" x14ac:dyDescent="0.25">
      <c r="A32" s="351"/>
      <c r="B32" s="352"/>
      <c r="C32" s="144" t="s">
        <v>343</v>
      </c>
      <c r="D32" s="82"/>
      <c r="E32" s="79"/>
      <c r="F32" s="78"/>
    </row>
    <row r="33" spans="1:6" x14ac:dyDescent="0.25">
      <c r="A33" s="351"/>
      <c r="B33" s="352"/>
      <c r="C33" s="144" t="s">
        <v>344</v>
      </c>
      <c r="D33" s="82"/>
      <c r="E33" s="79"/>
      <c r="F33" s="78"/>
    </row>
    <row r="34" spans="1:6" ht="31.5" x14ac:dyDescent="0.25">
      <c r="A34" s="351"/>
      <c r="B34" s="352"/>
      <c r="C34" s="144" t="s">
        <v>345</v>
      </c>
      <c r="D34" s="82"/>
      <c r="E34" s="145" t="s">
        <v>346</v>
      </c>
      <c r="F34" s="78"/>
    </row>
    <row r="35" spans="1:6" ht="63" x14ac:dyDescent="0.25">
      <c r="A35" s="351"/>
      <c r="B35" s="352"/>
      <c r="C35" s="144" t="s">
        <v>347</v>
      </c>
      <c r="D35" s="82"/>
      <c r="E35" s="145" t="s">
        <v>348</v>
      </c>
      <c r="F35" s="78"/>
    </row>
    <row r="36" spans="1:6" x14ac:dyDescent="0.25">
      <c r="A36" s="351"/>
      <c r="B36" s="352"/>
      <c r="C36" s="144" t="s">
        <v>349</v>
      </c>
      <c r="D36" s="82"/>
      <c r="E36" s="79"/>
      <c r="F36" s="78"/>
    </row>
    <row r="37" spans="1:6" x14ac:dyDescent="0.25">
      <c r="A37" s="351"/>
      <c r="B37" s="352"/>
      <c r="C37" s="144" t="s">
        <v>350</v>
      </c>
      <c r="D37" s="82"/>
      <c r="E37" s="145" t="s">
        <v>351</v>
      </c>
      <c r="F37" s="78"/>
    </row>
    <row r="38" spans="1:6" x14ac:dyDescent="0.25">
      <c r="A38" s="351"/>
      <c r="B38" s="352"/>
      <c r="C38" s="146" t="s">
        <v>352</v>
      </c>
      <c r="D38" s="147"/>
      <c r="E38" s="145" t="s">
        <v>353</v>
      </c>
      <c r="F38" s="78"/>
    </row>
    <row r="39" spans="1:6" x14ac:dyDescent="0.25">
      <c r="A39" s="351"/>
      <c r="B39" s="352"/>
      <c r="C39" s="146" t="s">
        <v>354</v>
      </c>
      <c r="D39" s="81">
        <f>D38-D37</f>
        <v>0</v>
      </c>
      <c r="E39" s="79"/>
      <c r="F39" s="78"/>
    </row>
    <row r="40" spans="1:6" x14ac:dyDescent="0.25">
      <c r="A40" s="351" t="s">
        <v>301</v>
      </c>
      <c r="B40" s="352" t="s">
        <v>355</v>
      </c>
      <c r="C40" s="144" t="s">
        <v>339</v>
      </c>
      <c r="D40" s="81"/>
      <c r="E40" s="79"/>
      <c r="F40" s="78"/>
    </row>
    <row r="41" spans="1:6" x14ac:dyDescent="0.25">
      <c r="A41" s="351"/>
      <c r="B41" s="352"/>
      <c r="C41" s="144" t="s">
        <v>341</v>
      </c>
      <c r="D41" s="81"/>
      <c r="E41" s="79"/>
      <c r="F41" s="78"/>
    </row>
    <row r="42" spans="1:6" x14ac:dyDescent="0.25">
      <c r="A42" s="351"/>
      <c r="B42" s="352"/>
      <c r="C42" s="144" t="s">
        <v>342</v>
      </c>
      <c r="D42" s="81">
        <f>D60</f>
        <v>1904.96</v>
      </c>
      <c r="E42" s="79"/>
      <c r="F42" s="78"/>
    </row>
    <row r="43" spans="1:6" x14ac:dyDescent="0.25">
      <c r="A43" s="351"/>
      <c r="B43" s="352"/>
      <c r="C43" s="144" t="s">
        <v>343</v>
      </c>
      <c r="D43" s="81"/>
      <c r="E43" s="79"/>
      <c r="F43" s="78"/>
    </row>
    <row r="44" spans="1:6" x14ac:dyDescent="0.25">
      <c r="A44" s="351"/>
      <c r="B44" s="352"/>
      <c r="C44" s="144" t="s">
        <v>344</v>
      </c>
      <c r="D44" s="81"/>
      <c r="E44" s="79"/>
      <c r="F44" s="78"/>
    </row>
    <row r="45" spans="1:6" x14ac:dyDescent="0.25">
      <c r="A45" s="351"/>
      <c r="B45" s="352"/>
      <c r="C45" s="144" t="s">
        <v>345</v>
      </c>
      <c r="D45" s="81"/>
      <c r="E45" s="79"/>
      <c r="F45" s="78"/>
    </row>
    <row r="46" spans="1:6" x14ac:dyDescent="0.25">
      <c r="A46" s="351"/>
      <c r="B46" s="352"/>
      <c r="C46" s="144" t="s">
        <v>347</v>
      </c>
      <c r="D46" s="81"/>
      <c r="E46" s="79"/>
      <c r="F46" s="78"/>
    </row>
    <row r="47" spans="1:6" x14ac:dyDescent="0.25">
      <c r="A47" s="351"/>
      <c r="B47" s="352"/>
      <c r="C47" s="144" t="s">
        <v>349</v>
      </c>
      <c r="D47" s="81"/>
      <c r="E47" s="79"/>
      <c r="F47" s="78"/>
    </row>
    <row r="48" spans="1:6" x14ac:dyDescent="0.25">
      <c r="A48" s="351"/>
      <c r="B48" s="352"/>
      <c r="C48" s="144" t="s">
        <v>356</v>
      </c>
      <c r="D48" s="81">
        <v>0</v>
      </c>
      <c r="E48" s="79"/>
      <c r="F48" s="78"/>
    </row>
    <row r="49" spans="1:6" x14ac:dyDescent="0.25">
      <c r="A49" s="351"/>
      <c r="B49" s="352"/>
      <c r="C49" s="146" t="s">
        <v>357</v>
      </c>
      <c r="D49" s="148">
        <f>SUM(D40:D47)</f>
        <v>1904.96</v>
      </c>
      <c r="E49" s="79"/>
      <c r="F49" s="78"/>
    </row>
    <row r="50" spans="1:6" x14ac:dyDescent="0.25">
      <c r="A50" s="80" t="s">
        <v>303</v>
      </c>
      <c r="B50" s="149"/>
      <c r="C50" s="146" t="s">
        <v>358</v>
      </c>
      <c r="D50" s="81">
        <f>D39+D49-D48</f>
        <v>1904.96</v>
      </c>
      <c r="E50" s="79"/>
      <c r="F50" s="78"/>
    </row>
    <row r="51" spans="1:6" x14ac:dyDescent="0.25">
      <c r="A51" s="80" t="s">
        <v>305</v>
      </c>
      <c r="B51" s="149" t="s">
        <v>359</v>
      </c>
      <c r="C51" s="144" t="s">
        <v>360</v>
      </c>
      <c r="D51" s="81"/>
      <c r="E51" s="79"/>
      <c r="F51" s="78"/>
    </row>
    <row r="52" spans="1:6" ht="31.5" x14ac:dyDescent="0.25">
      <c r="A52" s="80"/>
      <c r="B52" s="149"/>
      <c r="C52" s="145" t="s">
        <v>361</v>
      </c>
      <c r="D52" s="81"/>
      <c r="E52" s="79"/>
      <c r="F52" s="78"/>
    </row>
    <row r="53" spans="1:6" x14ac:dyDescent="0.25">
      <c r="A53" s="80"/>
      <c r="B53" s="149"/>
      <c r="C53" s="144" t="s">
        <v>347</v>
      </c>
      <c r="D53" s="81"/>
      <c r="E53" s="79"/>
      <c r="F53" s="78"/>
    </row>
    <row r="54" spans="1:6" x14ac:dyDescent="0.25">
      <c r="A54" s="80" t="s">
        <v>306</v>
      </c>
      <c r="B54" s="149" t="s">
        <v>362</v>
      </c>
      <c r="C54" s="144" t="s">
        <v>360</v>
      </c>
      <c r="D54" s="81"/>
      <c r="E54" s="79"/>
      <c r="F54" s="78"/>
    </row>
    <row r="55" spans="1:6" ht="31.5" x14ac:dyDescent="0.25">
      <c r="A55" s="80"/>
      <c r="B55" s="149"/>
      <c r="C55" s="145" t="s">
        <v>361</v>
      </c>
      <c r="D55" s="81"/>
      <c r="E55" s="79"/>
      <c r="F55" s="78"/>
    </row>
    <row r="56" spans="1:6" x14ac:dyDescent="0.25">
      <c r="A56" s="80"/>
      <c r="B56" s="149"/>
      <c r="C56" s="144" t="s">
        <v>363</v>
      </c>
      <c r="D56" s="81"/>
      <c r="E56" s="79"/>
      <c r="F56" s="78"/>
    </row>
    <row r="57" spans="1:6" x14ac:dyDescent="0.25">
      <c r="A57" s="80" t="s">
        <v>307</v>
      </c>
      <c r="B57" s="149" t="s">
        <v>311</v>
      </c>
      <c r="C57" s="144" t="s">
        <v>360</v>
      </c>
      <c r="D57" s="81"/>
      <c r="E57" s="79"/>
      <c r="F57" s="78"/>
    </row>
    <row r="58" spans="1:6" x14ac:dyDescent="0.25">
      <c r="A58" s="80"/>
      <c r="B58" s="149"/>
      <c r="C58" s="144" t="s">
        <v>363</v>
      </c>
      <c r="D58" s="81"/>
      <c r="E58" s="79"/>
      <c r="F58" s="78"/>
    </row>
    <row r="59" spans="1:6" x14ac:dyDescent="0.25">
      <c r="A59" s="80" t="s">
        <v>319</v>
      </c>
      <c r="B59" s="149"/>
      <c r="C59" s="150" t="s">
        <v>364</v>
      </c>
      <c r="D59" s="81">
        <f>SUM(D51:D58)</f>
        <v>0</v>
      </c>
      <c r="E59" s="79"/>
      <c r="F59" s="78"/>
    </row>
    <row r="60" spans="1:6" x14ac:dyDescent="0.25">
      <c r="A60" s="80" t="s">
        <v>365</v>
      </c>
      <c r="B60" s="149"/>
      <c r="C60" s="146" t="s">
        <v>366</v>
      </c>
      <c r="D60" s="81">
        <f>D87</f>
        <v>1904.96</v>
      </c>
      <c r="E60" s="79"/>
      <c r="F60" s="79" t="s">
        <v>823</v>
      </c>
    </row>
    <row r="61" spans="1:6" x14ac:dyDescent="0.25">
      <c r="A61" s="132">
        <v>4</v>
      </c>
      <c r="B61" s="136" t="s">
        <v>335</v>
      </c>
      <c r="C61" s="132" t="s">
        <v>367</v>
      </c>
      <c r="D61" s="151" t="s">
        <v>337</v>
      </c>
      <c r="E61" s="132" t="s">
        <v>338</v>
      </c>
      <c r="F61" s="78"/>
    </row>
    <row r="62" spans="1:6" ht="47.25" x14ac:dyDescent="0.25">
      <c r="A62" s="351" t="s">
        <v>299</v>
      </c>
      <c r="B62" s="352" t="s">
        <v>368</v>
      </c>
      <c r="C62" s="144" t="s">
        <v>369</v>
      </c>
      <c r="D62" s="81">
        <v>637.20000000000005</v>
      </c>
      <c r="E62" s="145" t="s">
        <v>370</v>
      </c>
      <c r="F62" s="78"/>
    </row>
    <row r="63" spans="1:6" x14ac:dyDescent="0.25">
      <c r="A63" s="351"/>
      <c r="B63" s="352"/>
      <c r="C63" s="144" t="s">
        <v>371</v>
      </c>
      <c r="D63" s="81"/>
      <c r="E63" s="145" t="s">
        <v>372</v>
      </c>
      <c r="F63" s="78"/>
    </row>
    <row r="64" spans="1:6" ht="31.5" x14ac:dyDescent="0.25">
      <c r="A64" s="351"/>
      <c r="B64" s="352"/>
      <c r="C64" s="144" t="s">
        <v>373</v>
      </c>
      <c r="D64" s="81"/>
      <c r="E64" s="145" t="s">
        <v>374</v>
      </c>
      <c r="F64" s="78"/>
    </row>
    <row r="65" spans="1:6" s="225" customFormat="1" x14ac:dyDescent="0.25">
      <c r="A65" s="351"/>
      <c r="B65" s="352"/>
      <c r="C65" s="146" t="s">
        <v>375</v>
      </c>
      <c r="D65" s="308">
        <f>D62+D63</f>
        <v>637.20000000000005</v>
      </c>
      <c r="E65" s="150"/>
      <c r="F65" s="184"/>
    </row>
    <row r="66" spans="1:6" x14ac:dyDescent="0.25">
      <c r="A66" s="351"/>
      <c r="B66" s="352"/>
      <c r="C66" s="144" t="s">
        <v>376</v>
      </c>
      <c r="D66" s="81">
        <f>D67-D65</f>
        <v>312.65999999999997</v>
      </c>
      <c r="E66" s="79"/>
      <c r="F66" s="78"/>
    </row>
    <row r="67" spans="1:6" s="225" customFormat="1" x14ac:dyDescent="0.25">
      <c r="A67" s="351"/>
      <c r="B67" s="352"/>
      <c r="C67" s="146" t="s">
        <v>377</v>
      </c>
      <c r="D67" s="308">
        <v>949.86</v>
      </c>
      <c r="E67" s="309"/>
      <c r="F67" s="184"/>
    </row>
    <row r="68" spans="1:6" ht="47.25" x14ac:dyDescent="0.25">
      <c r="A68" s="351" t="s">
        <v>301</v>
      </c>
      <c r="B68" s="352" t="s">
        <v>378</v>
      </c>
      <c r="C68" s="144" t="s">
        <v>369</v>
      </c>
      <c r="D68" s="81">
        <v>63.52</v>
      </c>
      <c r="E68" s="145" t="s">
        <v>370</v>
      </c>
      <c r="F68" s="78"/>
    </row>
    <row r="69" spans="1:6" x14ac:dyDescent="0.25">
      <c r="A69" s="351"/>
      <c r="B69" s="352"/>
      <c r="C69" s="144" t="s">
        <v>371</v>
      </c>
      <c r="D69" s="81"/>
      <c r="E69" s="145" t="s">
        <v>372</v>
      </c>
      <c r="F69" s="78"/>
    </row>
    <row r="70" spans="1:6" ht="31.5" x14ac:dyDescent="0.25">
      <c r="A70" s="351"/>
      <c r="B70" s="352"/>
      <c r="C70" s="144" t="s">
        <v>379</v>
      </c>
      <c r="D70" s="81"/>
      <c r="E70" s="145" t="s">
        <v>380</v>
      </c>
      <c r="F70" s="78"/>
    </row>
    <row r="71" spans="1:6" x14ac:dyDescent="0.25">
      <c r="A71" s="351"/>
      <c r="B71" s="352"/>
      <c r="C71" s="146" t="s">
        <v>381</v>
      </c>
      <c r="D71" s="81">
        <f>D68+D69</f>
        <v>63.52</v>
      </c>
      <c r="E71" s="145"/>
      <c r="F71" s="78"/>
    </row>
    <row r="72" spans="1:6" x14ac:dyDescent="0.25">
      <c r="A72" s="351"/>
      <c r="B72" s="352"/>
      <c r="C72" s="149" t="s">
        <v>382</v>
      </c>
      <c r="D72" s="81">
        <f>D73-D71</f>
        <v>2.6499999999999986</v>
      </c>
      <c r="E72" s="256"/>
      <c r="F72" s="78"/>
    </row>
    <row r="73" spans="1:6" s="225" customFormat="1" x14ac:dyDescent="0.25">
      <c r="A73" s="351"/>
      <c r="B73" s="352"/>
      <c r="C73" s="146" t="s">
        <v>383</v>
      </c>
      <c r="D73" s="308">
        <v>66.17</v>
      </c>
      <c r="E73" s="309"/>
      <c r="F73" s="184"/>
    </row>
    <row r="74" spans="1:6" ht="47.25" x14ac:dyDescent="0.25">
      <c r="A74" s="351" t="s">
        <v>303</v>
      </c>
      <c r="B74" s="352" t="s">
        <v>384</v>
      </c>
      <c r="C74" s="144" t="s">
        <v>369</v>
      </c>
      <c r="D74" s="81">
        <v>96.67</v>
      </c>
      <c r="E74" s="145" t="s">
        <v>370</v>
      </c>
      <c r="F74" s="78"/>
    </row>
    <row r="75" spans="1:6" x14ac:dyDescent="0.25">
      <c r="A75" s="351"/>
      <c r="B75" s="352"/>
      <c r="C75" s="144" t="s">
        <v>371</v>
      </c>
      <c r="D75" s="81"/>
      <c r="E75" s="145" t="s">
        <v>372</v>
      </c>
      <c r="F75" s="78"/>
    </row>
    <row r="76" spans="1:6" ht="47.25" x14ac:dyDescent="0.25">
      <c r="A76" s="351"/>
      <c r="B76" s="352"/>
      <c r="C76" s="144" t="s">
        <v>385</v>
      </c>
      <c r="D76" s="81"/>
      <c r="E76" s="145" t="s">
        <v>386</v>
      </c>
      <c r="F76" s="78"/>
    </row>
    <row r="77" spans="1:6" x14ac:dyDescent="0.25">
      <c r="A77" s="351"/>
      <c r="B77" s="352"/>
      <c r="C77" s="146" t="s">
        <v>387</v>
      </c>
      <c r="D77" s="81">
        <f>D74</f>
        <v>96.67</v>
      </c>
      <c r="E77" s="145"/>
      <c r="F77" s="78"/>
    </row>
    <row r="78" spans="1:6" x14ac:dyDescent="0.25">
      <c r="A78" s="351"/>
      <c r="B78" s="352"/>
      <c r="C78" s="149" t="s">
        <v>388</v>
      </c>
      <c r="D78" s="81">
        <f>D79-D77</f>
        <v>3.7600000000000051</v>
      </c>
      <c r="E78" s="79"/>
      <c r="F78" s="78"/>
    </row>
    <row r="79" spans="1:6" s="225" customFormat="1" x14ac:dyDescent="0.25">
      <c r="A79" s="351"/>
      <c r="B79" s="352"/>
      <c r="C79" s="146" t="s">
        <v>389</v>
      </c>
      <c r="D79" s="308">
        <v>100.43</v>
      </c>
      <c r="E79" s="309"/>
      <c r="F79" s="184"/>
    </row>
    <row r="80" spans="1:6" ht="47.25" x14ac:dyDescent="0.25">
      <c r="A80" s="353" t="s">
        <v>305</v>
      </c>
      <c r="B80" s="356" t="s">
        <v>390</v>
      </c>
      <c r="C80" s="144" t="s">
        <v>369</v>
      </c>
      <c r="D80" s="81">
        <v>788.5</v>
      </c>
      <c r="E80" s="145" t="s">
        <v>370</v>
      </c>
      <c r="F80" s="78"/>
    </row>
    <row r="81" spans="1:6" x14ac:dyDescent="0.25">
      <c r="A81" s="354"/>
      <c r="B81" s="357"/>
      <c r="C81" s="144" t="s">
        <v>371</v>
      </c>
      <c r="D81" s="81"/>
      <c r="E81" s="145" t="s">
        <v>372</v>
      </c>
      <c r="F81" s="78"/>
    </row>
    <row r="82" spans="1:6" x14ac:dyDescent="0.25">
      <c r="A82" s="354"/>
      <c r="B82" s="357"/>
      <c r="C82" s="144" t="s">
        <v>391</v>
      </c>
      <c r="D82" s="81"/>
      <c r="E82" s="145"/>
      <c r="F82" s="78"/>
    </row>
    <row r="83" spans="1:6" x14ac:dyDescent="0.25">
      <c r="A83" s="354"/>
      <c r="B83" s="357"/>
      <c r="C83" s="144" t="s">
        <v>392</v>
      </c>
      <c r="D83" s="81"/>
      <c r="E83" s="145"/>
      <c r="F83" s="78"/>
    </row>
    <row r="84" spans="1:6" x14ac:dyDescent="0.25">
      <c r="A84" s="354"/>
      <c r="B84" s="357"/>
      <c r="C84" s="144" t="s">
        <v>343</v>
      </c>
      <c r="D84" s="81"/>
      <c r="E84" s="145"/>
      <c r="F84" s="78"/>
    </row>
    <row r="85" spans="1:6" x14ac:dyDescent="0.25">
      <c r="A85" s="354"/>
      <c r="B85" s="357"/>
      <c r="C85" s="144" t="s">
        <v>393</v>
      </c>
      <c r="D85" s="81">
        <v>788.5</v>
      </c>
      <c r="E85" s="145"/>
      <c r="F85" s="78"/>
    </row>
    <row r="86" spans="1:6" x14ac:dyDescent="0.25">
      <c r="A86" s="355"/>
      <c r="B86" s="358"/>
      <c r="C86" s="146" t="s">
        <v>394</v>
      </c>
      <c r="D86" s="81">
        <f>SUM(D80:D83)</f>
        <v>788.5</v>
      </c>
      <c r="E86" s="145"/>
      <c r="F86" s="78"/>
    </row>
    <row r="87" spans="1:6" x14ac:dyDescent="0.25">
      <c r="A87" s="340" t="s">
        <v>395</v>
      </c>
      <c r="B87" s="341"/>
      <c r="C87" s="342"/>
      <c r="D87" s="152">
        <f>D67+D73+D79+D85</f>
        <v>1904.96</v>
      </c>
      <c r="E87" s="145"/>
      <c r="F87" s="78"/>
    </row>
    <row r="88" spans="1:6" x14ac:dyDescent="0.25">
      <c r="A88" s="340" t="s">
        <v>396</v>
      </c>
      <c r="B88" s="341"/>
      <c r="C88" s="342"/>
      <c r="D88" s="152">
        <f>D65+D71+D77+D86</f>
        <v>1585.8899999999999</v>
      </c>
      <c r="E88" s="145"/>
      <c r="F88" s="78"/>
    </row>
    <row r="89" spans="1:6" x14ac:dyDescent="0.25">
      <c r="A89" s="343"/>
      <c r="B89" s="344"/>
      <c r="C89" s="344"/>
      <c r="D89" s="344"/>
      <c r="E89" s="344"/>
      <c r="F89" s="345"/>
    </row>
    <row r="90" spans="1:6" x14ac:dyDescent="0.25">
      <c r="A90" s="346" t="s">
        <v>397</v>
      </c>
      <c r="B90" s="347"/>
      <c r="C90" s="347"/>
      <c r="D90" s="347"/>
      <c r="E90" s="347"/>
      <c r="F90" s="348"/>
    </row>
    <row r="91" spans="1:6" ht="31.5" x14ac:dyDescent="0.25">
      <c r="A91" s="132">
        <v>5</v>
      </c>
      <c r="B91" s="132" t="s">
        <v>398</v>
      </c>
      <c r="C91" s="132" t="s">
        <v>399</v>
      </c>
      <c r="D91" s="132" t="s">
        <v>400</v>
      </c>
      <c r="E91" s="132" t="s">
        <v>401</v>
      </c>
      <c r="F91" s="132" t="s">
        <v>402</v>
      </c>
    </row>
    <row r="92" spans="1:6" x14ac:dyDescent="0.25">
      <c r="A92" s="80" t="s">
        <v>299</v>
      </c>
      <c r="B92" s="144" t="s">
        <v>311</v>
      </c>
      <c r="C92" s="81">
        <f>D67</f>
        <v>949.86</v>
      </c>
      <c r="D92" s="81">
        <f>D65</f>
        <v>637.20000000000005</v>
      </c>
      <c r="E92" s="81">
        <f>C92-D92</f>
        <v>312.65999999999997</v>
      </c>
      <c r="F92" s="310">
        <f>E92/C92</f>
        <v>0.32916429789653207</v>
      </c>
    </row>
    <row r="93" spans="1:6" x14ac:dyDescent="0.25">
      <c r="A93" s="80" t="s">
        <v>301</v>
      </c>
      <c r="B93" s="144" t="s">
        <v>403</v>
      </c>
      <c r="C93" s="81">
        <f>D73</f>
        <v>66.17</v>
      </c>
      <c r="D93" s="81">
        <f>D71</f>
        <v>63.52</v>
      </c>
      <c r="E93" s="81">
        <f t="shared" ref="E93:E95" si="0">C93-D93</f>
        <v>2.6499999999999986</v>
      </c>
      <c r="F93" s="310">
        <f t="shared" ref="F93:F95" si="1">E93/C93</f>
        <v>4.0048360284116645E-2</v>
      </c>
    </row>
    <row r="94" spans="1:6" x14ac:dyDescent="0.25">
      <c r="A94" s="80" t="s">
        <v>303</v>
      </c>
      <c r="B94" s="144" t="s">
        <v>404</v>
      </c>
      <c r="C94" s="307">
        <f>D79</f>
        <v>100.43</v>
      </c>
      <c r="D94" s="307">
        <f>D77</f>
        <v>96.67</v>
      </c>
      <c r="E94" s="81">
        <f t="shared" ref="E94" si="2">C94-D94</f>
        <v>3.7600000000000051</v>
      </c>
      <c r="F94" s="310">
        <f t="shared" ref="F94" si="3">E94/C94</f>
        <v>3.7439012247336499E-2</v>
      </c>
    </row>
    <row r="95" spans="1:6" x14ac:dyDescent="0.25">
      <c r="A95" s="80" t="s">
        <v>305</v>
      </c>
      <c r="B95" s="144" t="s">
        <v>405</v>
      </c>
      <c r="C95" s="81">
        <f>D85</f>
        <v>788.5</v>
      </c>
      <c r="D95" s="81">
        <f>D86</f>
        <v>788.5</v>
      </c>
      <c r="E95" s="81">
        <f t="shared" si="0"/>
        <v>0</v>
      </c>
      <c r="F95" s="310">
        <f t="shared" si="1"/>
        <v>0</v>
      </c>
    </row>
    <row r="96" spans="1:6" ht="31.5" x14ac:dyDescent="0.25">
      <c r="A96" s="132">
        <v>6</v>
      </c>
      <c r="B96" s="132" t="s">
        <v>406</v>
      </c>
      <c r="C96" s="151" t="s">
        <v>399</v>
      </c>
      <c r="D96" s="151" t="s">
        <v>400</v>
      </c>
      <c r="E96" s="151" t="s">
        <v>401</v>
      </c>
      <c r="F96" s="153" t="s">
        <v>402</v>
      </c>
    </row>
    <row r="97" spans="1:6" x14ac:dyDescent="0.25">
      <c r="A97" s="80" t="s">
        <v>299</v>
      </c>
      <c r="B97" s="144" t="s">
        <v>311</v>
      </c>
      <c r="C97" s="219" t="s">
        <v>930</v>
      </c>
      <c r="D97" s="219" t="s">
        <v>930</v>
      </c>
      <c r="E97" s="219" t="s">
        <v>930</v>
      </c>
      <c r="F97" s="219" t="s">
        <v>930</v>
      </c>
    </row>
    <row r="98" spans="1:6" x14ac:dyDescent="0.25">
      <c r="A98" s="80" t="s">
        <v>301</v>
      </c>
      <c r="B98" s="144" t="s">
        <v>403</v>
      </c>
      <c r="C98" s="219" t="s">
        <v>930</v>
      </c>
      <c r="D98" s="219" t="s">
        <v>930</v>
      </c>
      <c r="E98" s="219" t="s">
        <v>930</v>
      </c>
      <c r="F98" s="219" t="s">
        <v>930</v>
      </c>
    </row>
    <row r="99" spans="1:6" x14ac:dyDescent="0.25">
      <c r="A99" s="80" t="s">
        <v>303</v>
      </c>
      <c r="B99" s="144" t="s">
        <v>404</v>
      </c>
      <c r="C99" s="219" t="s">
        <v>930</v>
      </c>
      <c r="D99" s="219" t="s">
        <v>930</v>
      </c>
      <c r="E99" s="219" t="s">
        <v>930</v>
      </c>
      <c r="F99" s="219" t="s">
        <v>930</v>
      </c>
    </row>
    <row r="100" spans="1:6" x14ac:dyDescent="0.25">
      <c r="A100" s="80" t="s">
        <v>305</v>
      </c>
      <c r="B100" s="144" t="s">
        <v>405</v>
      </c>
      <c r="C100" s="81">
        <v>305.7</v>
      </c>
      <c r="D100" s="81">
        <v>305.7</v>
      </c>
      <c r="E100" s="81">
        <f t="shared" ref="E100" si="4">C100-D100</f>
        <v>0</v>
      </c>
      <c r="F100" s="258">
        <f t="shared" ref="F100" si="5">E100/C100</f>
        <v>0</v>
      </c>
    </row>
    <row r="102" spans="1:6" ht="15.75" customHeight="1" x14ac:dyDescent="0.25">
      <c r="E102" s="350" t="s">
        <v>1573</v>
      </c>
      <c r="F102" s="350"/>
    </row>
    <row r="103" spans="1:6" ht="15.75" customHeight="1" x14ac:dyDescent="0.25">
      <c r="B103" s="349" t="s">
        <v>407</v>
      </c>
      <c r="C103" s="349"/>
      <c r="E103" s="350"/>
      <c r="F103" s="350"/>
    </row>
    <row r="104" spans="1:6" x14ac:dyDescent="0.25">
      <c r="B104" s="144" t="s">
        <v>408</v>
      </c>
      <c r="C104" s="154">
        <f>D87-D88</f>
        <v>319.07000000000016</v>
      </c>
      <c r="E104" s="350"/>
      <c r="F104" s="350"/>
    </row>
    <row r="105" spans="1:6" x14ac:dyDescent="0.25">
      <c r="B105" s="144" t="s">
        <v>409</v>
      </c>
      <c r="C105" s="154">
        <f>C104-D37-D48</f>
        <v>319.07000000000016</v>
      </c>
      <c r="E105" s="350"/>
      <c r="F105" s="350"/>
    </row>
    <row r="106" spans="1:6" x14ac:dyDescent="0.25">
      <c r="B106" s="144" t="s">
        <v>410</v>
      </c>
      <c r="C106" s="155">
        <f>C104/D60</f>
        <v>0.16749433058961877</v>
      </c>
      <c r="E106" s="311"/>
      <c r="F106" s="311"/>
    </row>
    <row r="107" spans="1:6" x14ac:dyDescent="0.25">
      <c r="B107" s="144" t="s">
        <v>411</v>
      </c>
      <c r="C107" s="155">
        <f>C105/D87</f>
        <v>0.16749433058961877</v>
      </c>
      <c r="E107" s="311"/>
      <c r="F107" s="311"/>
    </row>
  </sheetData>
  <mergeCells count="21">
    <mergeCell ref="A62:A67"/>
    <mergeCell ref="B62:B67"/>
    <mergeCell ref="A1:F1"/>
    <mergeCell ref="A29:A39"/>
    <mergeCell ref="B29:B39"/>
    <mergeCell ref="A40:A49"/>
    <mergeCell ref="B40:B49"/>
    <mergeCell ref="C26:F26"/>
    <mergeCell ref="C27:F27"/>
    <mergeCell ref="A68:A73"/>
    <mergeCell ref="B68:B73"/>
    <mergeCell ref="A74:A79"/>
    <mergeCell ref="B74:B79"/>
    <mergeCell ref="A80:A86"/>
    <mergeCell ref="B80:B86"/>
    <mergeCell ref="A87:C87"/>
    <mergeCell ref="A88:C88"/>
    <mergeCell ref="A89:F89"/>
    <mergeCell ref="A90:F90"/>
    <mergeCell ref="B103:C103"/>
    <mergeCell ref="E102:F105"/>
  </mergeCells>
  <pageMargins left="0.36" right="0.39" top="0.23" bottom="0.27" header="0.25" footer="0.3"/>
  <pageSetup paperSize="9" scale="76" orientation="landscape" r:id="rId1"/>
  <rowBreaks count="1" manualBreakCount="1">
    <brk id="6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1"/>
  <sheetViews>
    <sheetView zoomScale="80" zoomScaleNormal="80" workbookViewId="0">
      <pane xSplit="4" ySplit="6" topLeftCell="I7" activePane="bottomRight" state="frozen"/>
      <selection sqref="A1:Q1"/>
      <selection pane="topRight" sqref="A1:Q1"/>
      <selection pane="bottomLeft" sqref="A1:Q1"/>
      <selection pane="bottomRight" sqref="A1:X1"/>
    </sheetView>
  </sheetViews>
  <sheetFormatPr defaultColWidth="9.140625" defaultRowHeight="15" x14ac:dyDescent="0.25"/>
  <cols>
    <col min="1" max="1" width="4.85546875" style="11" customWidth="1"/>
    <col min="2" max="2" width="17.28515625" style="11" customWidth="1"/>
    <col min="3" max="3" width="8.7109375" style="11" customWidth="1"/>
    <col min="4" max="4" width="18.28515625" style="11" customWidth="1"/>
    <col min="5" max="5" width="27" style="11" bestFit="1" customWidth="1"/>
    <col min="6" max="6" width="15.85546875" style="11" customWidth="1"/>
    <col min="7" max="7" width="15.7109375" style="11" customWidth="1"/>
    <col min="8" max="8" width="13.7109375" style="11" customWidth="1"/>
    <col min="9" max="9" width="12" style="11" customWidth="1"/>
    <col min="10" max="10" width="10.28515625" style="11" customWidth="1"/>
    <col min="11" max="12" width="12.140625" style="11" customWidth="1"/>
    <col min="13" max="13" width="10.5703125" style="11" customWidth="1"/>
    <col min="14" max="14" width="9.28515625" style="11" bestFit="1" customWidth="1"/>
    <col min="15" max="15" width="9.28515625" style="11" customWidth="1"/>
    <col min="16" max="17" width="11.85546875" style="11" customWidth="1"/>
    <col min="18" max="18" width="12.85546875" style="11" customWidth="1"/>
    <col min="19" max="19" width="8.85546875" style="11" customWidth="1"/>
    <col min="20" max="20" width="9.85546875" style="11" customWidth="1"/>
    <col min="21" max="24" width="11.140625" style="11" customWidth="1"/>
    <col min="25" max="16384" width="9.140625" style="156"/>
  </cols>
  <sheetData>
    <row r="1" spans="1:24" ht="21" x14ac:dyDescent="0.35">
      <c r="A1" s="412" t="s">
        <v>254</v>
      </c>
      <c r="B1" s="412"/>
      <c r="C1" s="412"/>
      <c r="D1" s="412"/>
      <c r="E1" s="412"/>
      <c r="F1" s="412"/>
      <c r="G1" s="412"/>
      <c r="H1" s="412"/>
      <c r="I1" s="412"/>
      <c r="J1" s="412"/>
      <c r="K1" s="412"/>
      <c r="L1" s="412"/>
      <c r="M1" s="412"/>
      <c r="N1" s="412"/>
      <c r="O1" s="412"/>
      <c r="P1" s="412"/>
      <c r="Q1" s="412"/>
      <c r="R1" s="412"/>
      <c r="S1" s="412"/>
      <c r="T1" s="412"/>
      <c r="U1" s="412"/>
      <c r="V1" s="412"/>
      <c r="W1" s="412"/>
      <c r="X1" s="412"/>
    </row>
    <row r="2" spans="1:24" ht="15.75" x14ac:dyDescent="0.25">
      <c r="A2" s="413" t="s">
        <v>255</v>
      </c>
      <c r="B2" s="413"/>
      <c r="C2" s="413"/>
      <c r="D2" s="413"/>
      <c r="E2" s="413"/>
      <c r="F2" s="413"/>
      <c r="G2" s="413"/>
      <c r="H2" s="413"/>
      <c r="I2" s="413"/>
      <c r="J2" s="413"/>
      <c r="K2" s="413"/>
      <c r="L2" s="413"/>
      <c r="M2" s="413"/>
      <c r="N2" s="413"/>
      <c r="O2" s="413"/>
      <c r="P2" s="413"/>
      <c r="Q2" s="413"/>
      <c r="R2" s="413"/>
      <c r="S2" s="413"/>
      <c r="T2" s="413"/>
      <c r="U2" s="413"/>
      <c r="V2" s="413"/>
      <c r="W2" s="413"/>
      <c r="X2" s="413"/>
    </row>
    <row r="3" spans="1:24" x14ac:dyDescent="0.25">
      <c r="A3" s="410" t="s">
        <v>14</v>
      </c>
      <c r="B3" s="410" t="s">
        <v>256</v>
      </c>
      <c r="C3" s="410" t="s">
        <v>257</v>
      </c>
      <c r="D3" s="410" t="s">
        <v>258</v>
      </c>
      <c r="E3" s="414" t="s">
        <v>1328</v>
      </c>
      <c r="F3" s="414"/>
      <c r="G3" s="414"/>
      <c r="H3" s="414"/>
      <c r="I3" s="414"/>
      <c r="J3" s="414"/>
      <c r="K3" s="414"/>
      <c r="L3" s="414"/>
      <c r="M3" s="414"/>
      <c r="N3" s="414"/>
      <c r="O3" s="414"/>
      <c r="P3" s="414"/>
      <c r="Q3" s="414"/>
      <c r="R3" s="414"/>
      <c r="S3" s="414"/>
      <c r="T3" s="414"/>
      <c r="U3" s="414"/>
      <c r="V3" s="414"/>
      <c r="W3" s="414"/>
      <c r="X3" s="414"/>
    </row>
    <row r="4" spans="1:24" x14ac:dyDescent="0.25">
      <c r="A4" s="410"/>
      <c r="B4" s="410"/>
      <c r="C4" s="410"/>
      <c r="D4" s="410"/>
      <c r="E4" s="411" t="s">
        <v>259</v>
      </c>
      <c r="F4" s="411"/>
      <c r="G4" s="411"/>
      <c r="H4" s="411"/>
      <c r="I4" s="411"/>
      <c r="J4" s="411"/>
      <c r="K4" s="411"/>
      <c r="L4" s="411"/>
      <c r="M4" s="411"/>
      <c r="N4" s="411" t="s">
        <v>260</v>
      </c>
      <c r="O4" s="411"/>
      <c r="P4" s="411"/>
      <c r="Q4" s="411"/>
      <c r="R4" s="411"/>
      <c r="S4" s="411" t="s">
        <v>261</v>
      </c>
      <c r="T4" s="411"/>
      <c r="U4" s="411" t="s">
        <v>262</v>
      </c>
      <c r="V4" s="411"/>
      <c r="W4" s="411"/>
      <c r="X4" s="410" t="s">
        <v>263</v>
      </c>
    </row>
    <row r="5" spans="1:24" x14ac:dyDescent="0.25">
      <c r="A5" s="410"/>
      <c r="B5" s="410"/>
      <c r="C5" s="410"/>
      <c r="D5" s="410"/>
      <c r="E5" s="410" t="s">
        <v>264</v>
      </c>
      <c r="F5" s="410" t="s">
        <v>265</v>
      </c>
      <c r="G5" s="410" t="s">
        <v>266</v>
      </c>
      <c r="H5" s="410" t="s">
        <v>267</v>
      </c>
      <c r="I5" s="410" t="s">
        <v>268</v>
      </c>
      <c r="J5" s="410" t="s">
        <v>269</v>
      </c>
      <c r="K5" s="410" t="s">
        <v>270</v>
      </c>
      <c r="L5" s="410" t="s">
        <v>271</v>
      </c>
      <c r="M5" s="410" t="s">
        <v>272</v>
      </c>
      <c r="N5" s="157"/>
      <c r="O5" s="411" t="s">
        <v>273</v>
      </c>
      <c r="P5" s="411"/>
      <c r="Q5" s="411"/>
      <c r="R5" s="410" t="s">
        <v>274</v>
      </c>
      <c r="S5" s="410" t="s">
        <v>275</v>
      </c>
      <c r="T5" s="410" t="s">
        <v>276</v>
      </c>
      <c r="U5" s="410" t="s">
        <v>277</v>
      </c>
      <c r="V5" s="410" t="s">
        <v>278</v>
      </c>
      <c r="W5" s="410" t="s">
        <v>279</v>
      </c>
      <c r="X5" s="410"/>
    </row>
    <row r="6" spans="1:24" s="159" customFormat="1" ht="60" x14ac:dyDescent="0.25">
      <c r="A6" s="410"/>
      <c r="B6" s="410"/>
      <c r="C6" s="410"/>
      <c r="D6" s="410"/>
      <c r="E6" s="410"/>
      <c r="F6" s="410"/>
      <c r="G6" s="410"/>
      <c r="H6" s="410"/>
      <c r="I6" s="410"/>
      <c r="J6" s="410"/>
      <c r="K6" s="410"/>
      <c r="L6" s="410"/>
      <c r="M6" s="410"/>
      <c r="N6" s="158" t="s">
        <v>280</v>
      </c>
      <c r="O6" s="158" t="s">
        <v>281</v>
      </c>
      <c r="P6" s="158" t="s">
        <v>282</v>
      </c>
      <c r="Q6" s="158" t="s">
        <v>283</v>
      </c>
      <c r="R6" s="410"/>
      <c r="S6" s="410"/>
      <c r="T6" s="410"/>
      <c r="U6" s="410"/>
      <c r="V6" s="410"/>
      <c r="W6" s="410"/>
      <c r="X6" s="410"/>
    </row>
    <row r="7" spans="1:24" x14ac:dyDescent="0.25">
      <c r="A7" s="409">
        <v>1</v>
      </c>
      <c r="B7" s="399" t="s">
        <v>487</v>
      </c>
      <c r="C7" s="399">
        <v>1</v>
      </c>
      <c r="D7" s="399" t="s">
        <v>1269</v>
      </c>
      <c r="E7" s="191" t="s">
        <v>284</v>
      </c>
      <c r="F7" s="272">
        <v>51925</v>
      </c>
      <c r="G7" s="272">
        <v>551</v>
      </c>
      <c r="H7" s="192">
        <f>F7+G7</f>
        <v>52476</v>
      </c>
      <c r="I7" s="245">
        <f>IFERROR((H7/$H$12),0)</f>
        <v>0.81504721669980118</v>
      </c>
      <c r="J7" s="227">
        <v>116.83</v>
      </c>
      <c r="K7" s="227">
        <v>0.55300000000000005</v>
      </c>
      <c r="L7" s="228">
        <f>J7+K7</f>
        <v>117.383</v>
      </c>
      <c r="M7" s="245">
        <f>IFERROR((L7/$L$12),0)</f>
        <v>0.56931187677026351</v>
      </c>
      <c r="N7" s="400">
        <v>98.009</v>
      </c>
      <c r="O7" s="227">
        <v>30.214000000000006</v>
      </c>
      <c r="P7" s="227">
        <v>0.39300000000000002</v>
      </c>
      <c r="Q7" s="228">
        <f>O7+P7</f>
        <v>30.607000000000006</v>
      </c>
      <c r="R7" s="245">
        <f>IFERROR((Q7/$Q$12),)</f>
        <v>0.37188646691453425</v>
      </c>
      <c r="S7" s="408">
        <f>N12-Q12</f>
        <v>15.706999999999979</v>
      </c>
      <c r="T7" s="401">
        <f>IFERROR((S7/N12),0)</f>
        <v>0.16026079237621013</v>
      </c>
      <c r="U7" s="227">
        <v>15.344499999999998</v>
      </c>
      <c r="V7" s="227">
        <v>13.851399999999998</v>
      </c>
      <c r="W7" s="193">
        <f t="shared" ref="W7:W70" si="0">IFERROR(((V7/U7)*1),0)</f>
        <v>0.90269477663006292</v>
      </c>
      <c r="X7" s="402"/>
    </row>
    <row r="8" spans="1:24" x14ac:dyDescent="0.25">
      <c r="A8" s="409"/>
      <c r="B8" s="399"/>
      <c r="C8" s="399"/>
      <c r="D8" s="399"/>
      <c r="E8" s="191" t="s">
        <v>285</v>
      </c>
      <c r="F8" s="272">
        <v>68</v>
      </c>
      <c r="G8" s="272">
        <v>0</v>
      </c>
      <c r="H8" s="192">
        <f>F8+G8</f>
        <v>68</v>
      </c>
      <c r="I8" s="245">
        <f>IFERROR((H8/$H$12),0)</f>
        <v>1.0561630218687873E-3</v>
      </c>
      <c r="J8" s="305">
        <v>0.20200000000000001</v>
      </c>
      <c r="K8" s="227">
        <v>0</v>
      </c>
      <c r="L8" s="228">
        <f>J8+K8</f>
        <v>0.20200000000000001</v>
      </c>
      <c r="M8" s="245">
        <f>IFERROR((L8/$L$12),0)</f>
        <v>9.7970744577658819E-4</v>
      </c>
      <c r="N8" s="400"/>
      <c r="O8" s="227">
        <v>0.13400000000000001</v>
      </c>
      <c r="P8" s="227">
        <v>0</v>
      </c>
      <c r="Q8" s="228">
        <f>O8+P8</f>
        <v>0.13400000000000001</v>
      </c>
      <c r="R8" s="245">
        <f>IFERROR((Q8/$Q$12),)</f>
        <v>1.6281499842045147E-3</v>
      </c>
      <c r="S8" s="408"/>
      <c r="T8" s="401"/>
      <c r="U8" s="227">
        <v>2.2800000000000001E-2</v>
      </c>
      <c r="V8" s="227">
        <v>0.26839999999999997</v>
      </c>
      <c r="W8" s="193">
        <f t="shared" si="0"/>
        <v>11.771929824561402</v>
      </c>
      <c r="X8" s="403"/>
    </row>
    <row r="9" spans="1:24" x14ac:dyDescent="0.25">
      <c r="A9" s="409"/>
      <c r="B9" s="399"/>
      <c r="C9" s="399"/>
      <c r="D9" s="399"/>
      <c r="E9" s="191" t="s">
        <v>286</v>
      </c>
      <c r="F9" s="272">
        <v>11153</v>
      </c>
      <c r="G9" s="272">
        <v>1</v>
      </c>
      <c r="H9" s="192">
        <f>F9+G9</f>
        <v>11154</v>
      </c>
      <c r="I9" s="245">
        <f>IFERROR((H9/$H$12),0)</f>
        <v>0.17324179920477137</v>
      </c>
      <c r="J9" s="227">
        <v>37.514000000000003</v>
      </c>
      <c r="K9" s="227">
        <v>8.0000000000000002E-3</v>
      </c>
      <c r="L9" s="228">
        <f>J9+K9</f>
        <v>37.522000000000006</v>
      </c>
      <c r="M9" s="245">
        <f>IFERROR((L9/$L$12),0)</f>
        <v>0.18198308307143141</v>
      </c>
      <c r="N9" s="400"/>
      <c r="O9" s="227">
        <v>12.667</v>
      </c>
      <c r="P9" s="227">
        <v>0.23399999999999999</v>
      </c>
      <c r="Q9" s="228">
        <f>O9+P9</f>
        <v>12.901</v>
      </c>
      <c r="R9" s="245">
        <f>IFERROR((Q9/$Q$12),)</f>
        <v>0.1567519622852421</v>
      </c>
      <c r="S9" s="408"/>
      <c r="T9" s="401"/>
      <c r="U9" s="227">
        <v>9.6314999999999991</v>
      </c>
      <c r="V9" s="227">
        <v>8.5835999999999988</v>
      </c>
      <c r="W9" s="193">
        <f t="shared" si="0"/>
        <v>0.89120074754711098</v>
      </c>
      <c r="X9" s="403"/>
    </row>
    <row r="10" spans="1:24" x14ac:dyDescent="0.25">
      <c r="A10" s="409"/>
      <c r="B10" s="399"/>
      <c r="C10" s="399"/>
      <c r="D10" s="399"/>
      <c r="E10" s="191" t="s">
        <v>287</v>
      </c>
      <c r="F10" s="272">
        <v>47</v>
      </c>
      <c r="G10" s="272">
        <v>0</v>
      </c>
      <c r="H10" s="192">
        <f>F10+G10</f>
        <v>47</v>
      </c>
      <c r="I10" s="245">
        <f>IFERROR((H10/$H$12),0)</f>
        <v>7.2999502982107355E-4</v>
      </c>
      <c r="J10" s="227">
        <v>21.097999999999999</v>
      </c>
      <c r="K10" s="227">
        <v>0</v>
      </c>
      <c r="L10" s="228">
        <f>J10+K10</f>
        <v>21.097999999999999</v>
      </c>
      <c r="M10" s="245">
        <f>IFERROR((L10/$L$12),0)</f>
        <v>0.10232607767819037</v>
      </c>
      <c r="N10" s="400"/>
      <c r="O10" s="227">
        <v>16.526000000000003</v>
      </c>
      <c r="P10" s="227">
        <v>0</v>
      </c>
      <c r="Q10" s="228">
        <f>O10+P10</f>
        <v>16.526000000000003</v>
      </c>
      <c r="R10" s="245">
        <f>IFERROR((Q10/$Q$12),)</f>
        <v>0.20079706446987922</v>
      </c>
      <c r="S10" s="408"/>
      <c r="T10" s="401"/>
      <c r="U10" s="227">
        <v>11.9815</v>
      </c>
      <c r="V10" s="227">
        <v>11.414100000000001</v>
      </c>
      <c r="W10" s="193">
        <f t="shared" si="0"/>
        <v>0.95264365897425207</v>
      </c>
      <c r="X10" s="403"/>
    </row>
    <row r="11" spans="1:24" ht="15.75" thickBot="1" x14ac:dyDescent="0.3">
      <c r="A11" s="409"/>
      <c r="B11" s="399"/>
      <c r="C11" s="399"/>
      <c r="D11" s="399"/>
      <c r="E11" s="191" t="s">
        <v>288</v>
      </c>
      <c r="F11" s="272">
        <v>628</v>
      </c>
      <c r="G11" s="272">
        <v>11</v>
      </c>
      <c r="H11" s="192">
        <f>F11+G11</f>
        <v>639</v>
      </c>
      <c r="I11" s="245">
        <f>IFERROR((H11/$H$12),0)</f>
        <v>9.9248260437375738E-3</v>
      </c>
      <c r="J11" s="227">
        <v>29.957999999999998</v>
      </c>
      <c r="K11" s="227">
        <v>2.1000000000000001E-2</v>
      </c>
      <c r="L11" s="228">
        <f>J11+K11</f>
        <v>29.978999999999999</v>
      </c>
      <c r="M11" s="245">
        <f>IFERROR((L11/$L$12),0)</f>
        <v>0.14539925503433829</v>
      </c>
      <c r="N11" s="400"/>
      <c r="O11" s="227">
        <v>21.524000000000001</v>
      </c>
      <c r="P11" s="227">
        <v>0.6100000000000001</v>
      </c>
      <c r="Q11" s="228">
        <f>O11+P11</f>
        <v>22.134</v>
      </c>
      <c r="R11" s="245">
        <f>IFERROR((Q11/$Q$12),)</f>
        <v>0.26893635634613977</v>
      </c>
      <c r="S11" s="408"/>
      <c r="T11" s="401"/>
      <c r="U11" s="227">
        <v>13.357999999999999</v>
      </c>
      <c r="V11" s="227">
        <v>13.5825</v>
      </c>
      <c r="W11" s="193">
        <f t="shared" si="0"/>
        <v>1.016806408144932</v>
      </c>
      <c r="X11" s="404"/>
    </row>
    <row r="12" spans="1:24" ht="15.75" thickBot="1" x14ac:dyDescent="0.3">
      <c r="A12" s="405" t="s">
        <v>289</v>
      </c>
      <c r="B12" s="406"/>
      <c r="C12" s="407"/>
      <c r="D12" s="194"/>
      <c r="E12" s="195"/>
      <c r="F12" s="273">
        <f>SUM(F7:F11)</f>
        <v>63821</v>
      </c>
      <c r="G12" s="273">
        <f>SUM(G7:G11)</f>
        <v>563</v>
      </c>
      <c r="H12" s="196">
        <f>SUM(H7:H11)</f>
        <v>64384</v>
      </c>
      <c r="I12" s="246">
        <v>1</v>
      </c>
      <c r="J12" s="229">
        <f>SUM(J7:J11)</f>
        <v>205.602</v>
      </c>
      <c r="K12" s="229">
        <f>SUM(K7:K11)</f>
        <v>0.58200000000000007</v>
      </c>
      <c r="L12" s="229">
        <f>SUM(L7:L11)</f>
        <v>206.18399999999997</v>
      </c>
      <c r="M12" s="246">
        <v>1</v>
      </c>
      <c r="N12" s="229">
        <f>N7</f>
        <v>98.009</v>
      </c>
      <c r="O12" s="229">
        <f>SUM(O7:O11)</f>
        <v>81.065000000000012</v>
      </c>
      <c r="P12" s="229">
        <f>SUM(P7:P11)</f>
        <v>1.2370000000000001</v>
      </c>
      <c r="Q12" s="229">
        <f>SUM(Q7:Q11)</f>
        <v>82.302000000000021</v>
      </c>
      <c r="R12" s="246">
        <v>1</v>
      </c>
      <c r="S12" s="229">
        <f>S7</f>
        <v>15.706999999999979</v>
      </c>
      <c r="T12" s="242">
        <f>T7</f>
        <v>0.16026079237621013</v>
      </c>
      <c r="U12" s="234">
        <f>SUM(U7:U11)</f>
        <v>50.338299999999997</v>
      </c>
      <c r="V12" s="235">
        <f>SUM(V7:V11)</f>
        <v>47.699999999999989</v>
      </c>
      <c r="W12" s="197">
        <f t="shared" si="0"/>
        <v>0.94758861542801387</v>
      </c>
      <c r="X12" s="244">
        <f>IFERROR(((1-(1-T12)*W12)*1),0)</f>
        <v>0.2042726869271555</v>
      </c>
    </row>
    <row r="13" spans="1:24" x14ac:dyDescent="0.25">
      <c r="A13" s="409">
        <f>A7+1</f>
        <v>2</v>
      </c>
      <c r="B13" s="399" t="s">
        <v>487</v>
      </c>
      <c r="C13" s="399">
        <v>1</v>
      </c>
      <c r="D13" s="399" t="s">
        <v>1270</v>
      </c>
      <c r="E13" s="191" t="s">
        <v>284</v>
      </c>
      <c r="F13" s="272">
        <v>71656</v>
      </c>
      <c r="G13" s="272">
        <v>1909</v>
      </c>
      <c r="H13" s="192">
        <f>F13+G13</f>
        <v>73565</v>
      </c>
      <c r="I13" s="245">
        <f>IFERROR((H13/$H$18),0)</f>
        <v>0.88404595380584994</v>
      </c>
      <c r="J13" s="227">
        <v>93.828999999999994</v>
      </c>
      <c r="K13" s="227">
        <v>1.9610000000000001</v>
      </c>
      <c r="L13" s="228">
        <f>J13+K13</f>
        <v>95.789999999999992</v>
      </c>
      <c r="M13" s="245">
        <f>IFERROR((L13/$L$18),0)</f>
        <v>0.7567606000995426</v>
      </c>
      <c r="N13" s="400">
        <v>44.976999999999997</v>
      </c>
      <c r="O13" s="227">
        <v>15.961</v>
      </c>
      <c r="P13" s="227">
        <v>0.72499999999999998</v>
      </c>
      <c r="Q13" s="228">
        <f>O13+P13</f>
        <v>16.686</v>
      </c>
      <c r="R13" s="245">
        <f>IFERROR((Q13/$Q$18),)</f>
        <v>0.6244293091834443</v>
      </c>
      <c r="S13" s="408">
        <f>N18-Q18</f>
        <v>18.254999999999995</v>
      </c>
      <c r="T13" s="401">
        <f>IFERROR((S13/N18),0)</f>
        <v>0.40587411343575597</v>
      </c>
      <c r="U13" s="227">
        <v>7.7574000000000005</v>
      </c>
      <c r="V13" s="227">
        <v>6.6661000000000001</v>
      </c>
      <c r="W13" s="193">
        <f t="shared" si="0"/>
        <v>0.85932142212596996</v>
      </c>
      <c r="X13" s="402"/>
    </row>
    <row r="14" spans="1:24" x14ac:dyDescent="0.25">
      <c r="A14" s="409"/>
      <c r="B14" s="399"/>
      <c r="C14" s="399"/>
      <c r="D14" s="399"/>
      <c r="E14" s="191" t="s">
        <v>285</v>
      </c>
      <c r="F14" s="272">
        <v>2664</v>
      </c>
      <c r="G14" s="272">
        <v>813</v>
      </c>
      <c r="H14" s="192">
        <f>F14+G14</f>
        <v>3477</v>
      </c>
      <c r="I14" s="245">
        <f>IFERROR((H14/$H$18),0)</f>
        <v>4.1783834450933734E-2</v>
      </c>
      <c r="J14" s="227">
        <v>7.8</v>
      </c>
      <c r="K14" s="227">
        <v>3.6080000000000001</v>
      </c>
      <c r="L14" s="228">
        <f>J14+K14</f>
        <v>11.407999999999999</v>
      </c>
      <c r="M14" s="245">
        <f>IFERROR((L14/$L$18),0)</f>
        <v>9.0125534251337111E-2</v>
      </c>
      <c r="N14" s="400"/>
      <c r="O14" s="227">
        <v>0.81299999999999994</v>
      </c>
      <c r="P14" s="227">
        <v>1.6839999999999999</v>
      </c>
      <c r="Q14" s="228">
        <f>O14+P14</f>
        <v>2.4969999999999999</v>
      </c>
      <c r="R14" s="245">
        <f>IFERROR((Q14/$Q$18),)</f>
        <v>9.34436045206197E-2</v>
      </c>
      <c r="S14" s="408"/>
      <c r="T14" s="401"/>
      <c r="U14" s="227">
        <v>0.64659999999999995</v>
      </c>
      <c r="V14" s="227">
        <v>0.3049</v>
      </c>
      <c r="W14" s="193">
        <f t="shared" si="0"/>
        <v>0.47154345808846276</v>
      </c>
      <c r="X14" s="403"/>
    </row>
    <row r="15" spans="1:24" x14ac:dyDescent="0.25">
      <c r="A15" s="409"/>
      <c r="B15" s="399"/>
      <c r="C15" s="399"/>
      <c r="D15" s="399"/>
      <c r="E15" s="191" t="s">
        <v>286</v>
      </c>
      <c r="F15" s="272">
        <v>5003</v>
      </c>
      <c r="G15" s="272">
        <v>4</v>
      </c>
      <c r="H15" s="192">
        <f>F15+G15</f>
        <v>5007</v>
      </c>
      <c r="I15" s="245">
        <f>IFERROR((H15/$H$18),0)</f>
        <v>6.0170163674381716E-2</v>
      </c>
      <c r="J15" s="227">
        <v>13.945</v>
      </c>
      <c r="K15" s="227">
        <v>1.6E-2</v>
      </c>
      <c r="L15" s="228">
        <f>J15+K15</f>
        <v>13.961</v>
      </c>
      <c r="M15" s="245">
        <f>IFERROR((L15/$L$18),0)</f>
        <v>0.11029475663419683</v>
      </c>
      <c r="N15" s="400"/>
      <c r="O15" s="227">
        <v>4.1520000000000001</v>
      </c>
      <c r="P15" s="227">
        <v>0.10800000000000001</v>
      </c>
      <c r="Q15" s="228">
        <f>O15+P15</f>
        <v>4.26</v>
      </c>
      <c r="R15" s="245">
        <f>IFERROR((Q15/$Q$18),)</f>
        <v>0.15941920514931515</v>
      </c>
      <c r="S15" s="408"/>
      <c r="T15" s="401"/>
      <c r="U15" s="227">
        <v>3.2275999999999998</v>
      </c>
      <c r="V15" s="227">
        <v>2.89</v>
      </c>
      <c r="W15" s="193">
        <f t="shared" si="0"/>
        <v>0.89540215640104115</v>
      </c>
      <c r="X15" s="403"/>
    </row>
    <row r="16" spans="1:24" x14ac:dyDescent="0.25">
      <c r="A16" s="409"/>
      <c r="B16" s="399"/>
      <c r="C16" s="399"/>
      <c r="D16" s="399"/>
      <c r="E16" s="191" t="s">
        <v>287</v>
      </c>
      <c r="F16" s="272">
        <v>2</v>
      </c>
      <c r="G16" s="272">
        <v>0</v>
      </c>
      <c r="H16" s="192">
        <f>F16+G16</f>
        <v>2</v>
      </c>
      <c r="I16" s="245">
        <f>IFERROR((H16/$H$18),0)</f>
        <v>2.4034417285552911E-5</v>
      </c>
      <c r="J16" s="227">
        <v>0.752</v>
      </c>
      <c r="K16" s="227">
        <v>0</v>
      </c>
      <c r="L16" s="228">
        <f>J16+K16</f>
        <v>0.752</v>
      </c>
      <c r="M16" s="245">
        <f>IFERROR((L16/$L$18),0)</f>
        <v>5.9409538707052515E-3</v>
      </c>
      <c r="N16" s="400"/>
      <c r="O16" s="227">
        <v>0.48400000000000004</v>
      </c>
      <c r="P16" s="227">
        <v>0</v>
      </c>
      <c r="Q16" s="228">
        <f>O16+P16</f>
        <v>0.48400000000000004</v>
      </c>
      <c r="R16" s="245">
        <f>IFERROR((Q16/$Q$18),)</f>
        <v>1.8112416735274306E-2</v>
      </c>
      <c r="S16" s="408"/>
      <c r="T16" s="401"/>
      <c r="U16" s="227">
        <v>0.33269999999999994</v>
      </c>
      <c r="V16" s="227">
        <v>0.31180000000000002</v>
      </c>
      <c r="W16" s="193">
        <f t="shared" si="0"/>
        <v>0.93718064322212224</v>
      </c>
      <c r="X16" s="403"/>
    </row>
    <row r="17" spans="1:24" ht="15.75" thickBot="1" x14ac:dyDescent="0.3">
      <c r="A17" s="409"/>
      <c r="B17" s="399"/>
      <c r="C17" s="399"/>
      <c r="D17" s="399"/>
      <c r="E17" s="191" t="s">
        <v>288</v>
      </c>
      <c r="F17" s="272">
        <v>1074</v>
      </c>
      <c r="G17" s="272">
        <v>89</v>
      </c>
      <c r="H17" s="192">
        <f>F17+G17</f>
        <v>1163</v>
      </c>
      <c r="I17" s="245">
        <f>IFERROR((H17/$H$18),0)</f>
        <v>1.3976013651549019E-2</v>
      </c>
      <c r="J17" s="227">
        <v>4.4489999999999998</v>
      </c>
      <c r="K17" s="227">
        <v>0.219</v>
      </c>
      <c r="L17" s="228">
        <f>J17+K17</f>
        <v>4.6680000000000001</v>
      </c>
      <c r="M17" s="245">
        <f>IFERROR((L17/$L$18),0)</f>
        <v>3.6878155144218237E-2</v>
      </c>
      <c r="N17" s="400"/>
      <c r="O17" s="227">
        <v>2.5469999999999997</v>
      </c>
      <c r="P17" s="227">
        <v>0.248</v>
      </c>
      <c r="Q17" s="228">
        <f>O17+P17</f>
        <v>2.7949999999999999</v>
      </c>
      <c r="R17" s="245">
        <f>IFERROR((Q17/$Q$18),)</f>
        <v>0.10459546441134644</v>
      </c>
      <c r="S17" s="408"/>
      <c r="T17" s="401"/>
      <c r="U17" s="227">
        <v>1.4014999999999997</v>
      </c>
      <c r="V17" s="227">
        <v>0.51469999999999994</v>
      </c>
      <c r="W17" s="193">
        <f t="shared" si="0"/>
        <v>0.36724937566892618</v>
      </c>
      <c r="X17" s="404"/>
    </row>
    <row r="18" spans="1:24" ht="15.75" thickBot="1" x14ac:dyDescent="0.3">
      <c r="A18" s="405" t="s">
        <v>289</v>
      </c>
      <c r="B18" s="406"/>
      <c r="C18" s="407"/>
      <c r="D18" s="194"/>
      <c r="E18" s="195"/>
      <c r="F18" s="273">
        <f>SUM(F13:F17)</f>
        <v>80399</v>
      </c>
      <c r="G18" s="273">
        <f>SUM(G13:G17)</f>
        <v>2815</v>
      </c>
      <c r="H18" s="196">
        <f>SUM(H13:H17)</f>
        <v>83214</v>
      </c>
      <c r="I18" s="246">
        <v>1</v>
      </c>
      <c r="J18" s="229">
        <f>SUM(J13:J17)</f>
        <v>120.77499999999998</v>
      </c>
      <c r="K18" s="229">
        <f>SUM(K13:K17)</f>
        <v>5.8040000000000003</v>
      </c>
      <c r="L18" s="229">
        <f>SUM(L13:L17)</f>
        <v>126.57899999999999</v>
      </c>
      <c r="M18" s="246">
        <v>1</v>
      </c>
      <c r="N18" s="229">
        <f>N13</f>
        <v>44.976999999999997</v>
      </c>
      <c r="O18" s="229">
        <f>SUM(O13:O17)</f>
        <v>23.957000000000004</v>
      </c>
      <c r="P18" s="229">
        <f>SUM(P13:P17)</f>
        <v>2.7649999999999997</v>
      </c>
      <c r="Q18" s="229">
        <f>SUM(Q13:Q17)</f>
        <v>26.722000000000001</v>
      </c>
      <c r="R18" s="246">
        <v>1</v>
      </c>
      <c r="S18" s="229">
        <f>S13</f>
        <v>18.254999999999995</v>
      </c>
      <c r="T18" s="242">
        <f>T13</f>
        <v>0.40587411343575597</v>
      </c>
      <c r="U18" s="234">
        <f>SUM(U13:U17)</f>
        <v>13.365799999999998</v>
      </c>
      <c r="V18" s="235">
        <f>SUM(V13:V17)</f>
        <v>10.6875</v>
      </c>
      <c r="W18" s="197">
        <f t="shared" si="0"/>
        <v>0.79961543641233601</v>
      </c>
      <c r="X18" s="244">
        <f>IFERROR(((1-(1-T18)*W18)*1),0)</f>
        <v>0.52492776993106594</v>
      </c>
    </row>
    <row r="19" spans="1:24" x14ac:dyDescent="0.25">
      <c r="A19" s="409">
        <f>A13+1</f>
        <v>3</v>
      </c>
      <c r="B19" s="399" t="s">
        <v>487</v>
      </c>
      <c r="C19" s="399">
        <v>1</v>
      </c>
      <c r="D19" s="399" t="s">
        <v>1271</v>
      </c>
      <c r="E19" s="191" t="s">
        <v>284</v>
      </c>
      <c r="F19" s="272">
        <v>100269</v>
      </c>
      <c r="G19" s="272">
        <v>3544</v>
      </c>
      <c r="H19" s="192">
        <f>F19+G19</f>
        <v>103813</v>
      </c>
      <c r="I19" s="245">
        <f>IFERROR((H19/$H$24),0)</f>
        <v>0.88392864745199884</v>
      </c>
      <c r="J19" s="227">
        <v>96.852000000000004</v>
      </c>
      <c r="K19" s="227">
        <v>2.444</v>
      </c>
      <c r="L19" s="228">
        <f>J19+K19</f>
        <v>99.296000000000006</v>
      </c>
      <c r="M19" s="245">
        <f>IFERROR((L19/$L$24),0)</f>
        <v>0.58907002681474097</v>
      </c>
      <c r="N19" s="400">
        <v>72.781000000000006</v>
      </c>
      <c r="O19" s="227">
        <v>20.576000000000001</v>
      </c>
      <c r="P19" s="227">
        <v>1.319</v>
      </c>
      <c r="Q19" s="228">
        <f>O19+P19</f>
        <v>21.895</v>
      </c>
      <c r="R19" s="245">
        <f>IFERROR((Q19/$Q$24),0)</f>
        <v>0.40511036690288077</v>
      </c>
      <c r="S19" s="408">
        <f>N24-Q24</f>
        <v>18.734000000000002</v>
      </c>
      <c r="T19" s="401">
        <f>IFERROR((S19/N24),0)</f>
        <v>0.25740234401835643</v>
      </c>
      <c r="U19" s="227">
        <v>9.412700000000001</v>
      </c>
      <c r="V19" s="227">
        <v>8.7922000000000011</v>
      </c>
      <c r="W19" s="193">
        <f t="shared" si="0"/>
        <v>0.93407842595642065</v>
      </c>
      <c r="X19" s="402"/>
    </row>
    <row r="20" spans="1:24" x14ac:dyDescent="0.25">
      <c r="A20" s="409"/>
      <c r="B20" s="399"/>
      <c r="C20" s="399"/>
      <c r="D20" s="399"/>
      <c r="E20" s="191" t="s">
        <v>285</v>
      </c>
      <c r="F20" s="272">
        <v>2892</v>
      </c>
      <c r="G20" s="272">
        <v>1122</v>
      </c>
      <c r="H20" s="192">
        <f>F20+G20</f>
        <v>4014</v>
      </c>
      <c r="I20" s="245">
        <f>IFERROR((H20/$H$24),0)</f>
        <v>3.4177700200093662E-2</v>
      </c>
      <c r="J20" s="227">
        <v>11.935</v>
      </c>
      <c r="K20" s="227">
        <v>5.7779999999999996</v>
      </c>
      <c r="L20" s="228">
        <f>J20+K20</f>
        <v>17.713000000000001</v>
      </c>
      <c r="M20" s="245">
        <f>IFERROR((L20/$L$24),0)</f>
        <v>0.10508174936522625</v>
      </c>
      <c r="N20" s="400"/>
      <c r="O20" s="227">
        <v>0.44700000000000006</v>
      </c>
      <c r="P20" s="227">
        <v>3.1749999999999998</v>
      </c>
      <c r="Q20" s="228">
        <f>O20+P20</f>
        <v>3.6219999999999999</v>
      </c>
      <c r="R20" s="245">
        <f>IFERROR((Q20/$Q$24),0)</f>
        <v>6.7015745554794892E-2</v>
      </c>
      <c r="S20" s="408"/>
      <c r="T20" s="401"/>
      <c r="U20" s="227">
        <v>0.8637999999999999</v>
      </c>
      <c r="V20" s="227">
        <v>0.50639999999999996</v>
      </c>
      <c r="W20" s="193">
        <f t="shared" si="0"/>
        <v>0.5862468163926835</v>
      </c>
      <c r="X20" s="403"/>
    </row>
    <row r="21" spans="1:24" x14ac:dyDescent="0.25">
      <c r="A21" s="409"/>
      <c r="B21" s="399"/>
      <c r="C21" s="399"/>
      <c r="D21" s="399"/>
      <c r="E21" s="191" t="s">
        <v>286</v>
      </c>
      <c r="F21" s="272">
        <v>7934</v>
      </c>
      <c r="G21" s="272">
        <v>13</v>
      </c>
      <c r="H21" s="192">
        <f>F21+G21</f>
        <v>7947</v>
      </c>
      <c r="I21" s="245">
        <f>IFERROR((H21/$H$24),0)</f>
        <v>6.7665715867001569E-2</v>
      </c>
      <c r="J21" s="227">
        <v>20.51</v>
      </c>
      <c r="K21" s="227">
        <v>1.7999999999999999E-2</v>
      </c>
      <c r="L21" s="228">
        <f>J21+K21</f>
        <v>20.528000000000002</v>
      </c>
      <c r="M21" s="245">
        <f>IFERROR((L21/$L$24),0)</f>
        <v>0.12178163783488764</v>
      </c>
      <c r="N21" s="400"/>
      <c r="O21" s="227">
        <v>6.1430000000000016</v>
      </c>
      <c r="P21" s="227">
        <v>0.16200000000000001</v>
      </c>
      <c r="Q21" s="228">
        <f>O21+P21</f>
        <v>6.3050000000000015</v>
      </c>
      <c r="R21" s="245">
        <f>IFERROR((Q21/$Q$24),0)</f>
        <v>0.11665772383296022</v>
      </c>
      <c r="S21" s="408"/>
      <c r="T21" s="401"/>
      <c r="U21" s="227">
        <v>4.1048</v>
      </c>
      <c r="V21" s="227">
        <v>3.7778999999999998</v>
      </c>
      <c r="W21" s="193">
        <f t="shared" si="0"/>
        <v>0.92036152796725779</v>
      </c>
      <c r="X21" s="403"/>
    </row>
    <row r="22" spans="1:24" x14ac:dyDescent="0.25">
      <c r="A22" s="409"/>
      <c r="B22" s="399"/>
      <c r="C22" s="399"/>
      <c r="D22" s="399"/>
      <c r="E22" s="191" t="s">
        <v>287</v>
      </c>
      <c r="F22" s="272">
        <v>5</v>
      </c>
      <c r="G22" s="272">
        <v>0</v>
      </c>
      <c r="H22" s="192">
        <f>F22+G22</f>
        <v>5</v>
      </c>
      <c r="I22" s="245">
        <f>IFERROR((H22/$H$24),0)</f>
        <v>4.2573119332453492E-5</v>
      </c>
      <c r="J22" s="227">
        <v>0.80600000000000005</v>
      </c>
      <c r="K22" s="227">
        <v>0</v>
      </c>
      <c r="L22" s="228">
        <f>J22+K22</f>
        <v>0.80600000000000005</v>
      </c>
      <c r="M22" s="245">
        <f>IFERROR((L22/$L$24),0)</f>
        <v>4.7815666453097927E-3</v>
      </c>
      <c r="N22" s="400"/>
      <c r="O22" s="227">
        <v>0.40100000000000008</v>
      </c>
      <c r="P22" s="227">
        <v>0</v>
      </c>
      <c r="Q22" s="228">
        <f>O22+P22</f>
        <v>0.40100000000000008</v>
      </c>
      <c r="R22" s="245">
        <f>IFERROR((Q22/$Q$24),0)</f>
        <v>7.4194682406053996E-3</v>
      </c>
      <c r="S22" s="408"/>
      <c r="T22" s="401"/>
      <c r="U22" s="227">
        <v>0.33599999999999997</v>
      </c>
      <c r="V22" s="227">
        <v>0.34730000000000005</v>
      </c>
      <c r="W22" s="193">
        <f t="shared" si="0"/>
        <v>1.0336309523809526</v>
      </c>
      <c r="X22" s="403"/>
    </row>
    <row r="23" spans="1:24" ht="15.75" thickBot="1" x14ac:dyDescent="0.3">
      <c r="A23" s="409"/>
      <c r="B23" s="399"/>
      <c r="C23" s="399"/>
      <c r="D23" s="399"/>
      <c r="E23" s="191" t="s">
        <v>288</v>
      </c>
      <c r="F23" s="272">
        <v>1503</v>
      </c>
      <c r="G23" s="272">
        <v>163</v>
      </c>
      <c r="H23" s="192">
        <f>F23+G23</f>
        <v>1666</v>
      </c>
      <c r="I23" s="245">
        <f>IFERROR((H23/$H$24),0)</f>
        <v>1.4185363361573503E-2</v>
      </c>
      <c r="J23" s="227">
        <v>29.808</v>
      </c>
      <c r="K23" s="227">
        <v>0.41299999999999998</v>
      </c>
      <c r="L23" s="228">
        <f>J23+K23</f>
        <v>30.221</v>
      </c>
      <c r="M23" s="245">
        <f>IFERROR((L23/$L$24),0)</f>
        <v>0.17928501933983529</v>
      </c>
      <c r="N23" s="400"/>
      <c r="O23" s="227">
        <v>21.415999999999997</v>
      </c>
      <c r="P23" s="227">
        <v>0.40800000000000003</v>
      </c>
      <c r="Q23" s="228">
        <f>O23+P23</f>
        <v>21.823999999999998</v>
      </c>
      <c r="R23" s="245">
        <f>IFERROR((Q23/$Q$24),0)</f>
        <v>0.40379669546875863</v>
      </c>
      <c r="S23" s="408"/>
      <c r="T23" s="401"/>
      <c r="U23" s="227">
        <v>12.3421</v>
      </c>
      <c r="V23" s="227">
        <v>12.477</v>
      </c>
      <c r="W23" s="193">
        <f t="shared" si="0"/>
        <v>1.0109300686268949</v>
      </c>
      <c r="X23" s="404"/>
    </row>
    <row r="24" spans="1:24" ht="15.75" thickBot="1" x14ac:dyDescent="0.3">
      <c r="A24" s="405" t="s">
        <v>289</v>
      </c>
      <c r="B24" s="406"/>
      <c r="C24" s="407"/>
      <c r="D24" s="194"/>
      <c r="E24" s="195"/>
      <c r="F24" s="273">
        <f>SUM(F19:F23)</f>
        <v>112603</v>
      </c>
      <c r="G24" s="273">
        <f>SUM(G19:G23)</f>
        <v>4842</v>
      </c>
      <c r="H24" s="196">
        <f>SUM(H19:H23)</f>
        <v>117445</v>
      </c>
      <c r="I24" s="246">
        <v>1</v>
      </c>
      <c r="J24" s="229">
        <f>SUM(J19:J23)</f>
        <v>159.911</v>
      </c>
      <c r="K24" s="229">
        <f>SUM(K19:K23)</f>
        <v>8.6530000000000005</v>
      </c>
      <c r="L24" s="229">
        <f>SUM(L19:L23)</f>
        <v>168.56400000000002</v>
      </c>
      <c r="M24" s="246">
        <v>1</v>
      </c>
      <c r="N24" s="229">
        <f>N19</f>
        <v>72.781000000000006</v>
      </c>
      <c r="O24" s="229">
        <f>SUM(O19:O23)</f>
        <v>48.982999999999997</v>
      </c>
      <c r="P24" s="229">
        <f>SUM(P19:P23)</f>
        <v>5.0640000000000001</v>
      </c>
      <c r="Q24" s="229">
        <f>SUM(Q19:Q23)</f>
        <v>54.047000000000004</v>
      </c>
      <c r="R24" s="246">
        <v>1</v>
      </c>
      <c r="S24" s="229">
        <f>S19</f>
        <v>18.734000000000002</v>
      </c>
      <c r="T24" s="242">
        <f>T19</f>
        <v>0.25740234401835643</v>
      </c>
      <c r="U24" s="234">
        <f>SUM(U19:U23)</f>
        <v>27.0594</v>
      </c>
      <c r="V24" s="235">
        <f>SUM(V19:V23)</f>
        <v>25.9008</v>
      </c>
      <c r="W24" s="197">
        <f t="shared" si="0"/>
        <v>0.95718308609947012</v>
      </c>
      <c r="X24" s="244">
        <f>IFERROR(((1-(1-T24)*W24)*1),0)</f>
        <v>0.28919808391725776</v>
      </c>
    </row>
    <row r="25" spans="1:24" x14ac:dyDescent="0.25">
      <c r="A25" s="409">
        <f>A19+1</f>
        <v>4</v>
      </c>
      <c r="B25" s="399" t="s">
        <v>487</v>
      </c>
      <c r="C25" s="399">
        <v>1</v>
      </c>
      <c r="D25" s="399" t="s">
        <v>1272</v>
      </c>
      <c r="E25" s="191" t="s">
        <v>284</v>
      </c>
      <c r="F25" s="272">
        <v>102297</v>
      </c>
      <c r="G25" s="272">
        <v>841</v>
      </c>
      <c r="H25" s="192">
        <f>F25+G25</f>
        <v>103138</v>
      </c>
      <c r="I25" s="245">
        <f>IFERROR((H25/$H$30),0)</f>
        <v>0.90084723556642499</v>
      </c>
      <c r="J25" s="227">
        <v>115.699</v>
      </c>
      <c r="K25" s="227">
        <v>0.753</v>
      </c>
      <c r="L25" s="228">
        <f>J25+K25</f>
        <v>116.452</v>
      </c>
      <c r="M25" s="245">
        <f>IFERROR((L25/$L$30),0)</f>
        <v>0.43457427752567468</v>
      </c>
      <c r="N25" s="400">
        <v>249.24199999999999</v>
      </c>
      <c r="O25" s="227">
        <v>21.963999999999999</v>
      </c>
      <c r="P25" s="227">
        <v>1.6259999999999999</v>
      </c>
      <c r="Q25" s="228">
        <f>O25+P25</f>
        <v>23.59</v>
      </c>
      <c r="R25" s="245">
        <f>IFERROR((Q25/$Q$30),0)</f>
        <v>0.10708222498615512</v>
      </c>
      <c r="S25" s="408">
        <f>N30-Q30</f>
        <v>28.943999999999988</v>
      </c>
      <c r="T25" s="401">
        <f>IFERROR((S25/N30),0)</f>
        <v>0.11612810040041402</v>
      </c>
      <c r="U25" s="227">
        <v>11.470999999999998</v>
      </c>
      <c r="V25" s="227">
        <v>10.150600000000003</v>
      </c>
      <c r="W25" s="193">
        <f t="shared" si="0"/>
        <v>0.88489233719815219</v>
      </c>
      <c r="X25" s="402"/>
    </row>
    <row r="26" spans="1:24" x14ac:dyDescent="0.25">
      <c r="A26" s="409"/>
      <c r="B26" s="399"/>
      <c r="C26" s="399"/>
      <c r="D26" s="399"/>
      <c r="E26" s="191" t="s">
        <v>285</v>
      </c>
      <c r="F26" s="272">
        <v>1984</v>
      </c>
      <c r="G26" s="272">
        <v>117</v>
      </c>
      <c r="H26" s="192">
        <f>F26+G26</f>
        <v>2101</v>
      </c>
      <c r="I26" s="245">
        <f>IFERROR((H26/$H$30),0)</f>
        <v>1.8350947681020177E-2</v>
      </c>
      <c r="J26" s="227">
        <v>7.3049999999999997</v>
      </c>
      <c r="K26" s="227">
        <v>0.65800000000000003</v>
      </c>
      <c r="L26" s="228">
        <f>J26+K26</f>
        <v>7.9630000000000001</v>
      </c>
      <c r="M26" s="245">
        <f>IFERROR((L26/$L$30),0)</f>
        <v>2.9716234774301409E-2</v>
      </c>
      <c r="N26" s="400"/>
      <c r="O26" s="227">
        <v>0.14399999999999968</v>
      </c>
      <c r="P26" s="227">
        <v>0.27600000000000002</v>
      </c>
      <c r="Q26" s="228">
        <f>O26+P26</f>
        <v>0.41999999999999971</v>
      </c>
      <c r="R26" s="245">
        <f>IFERROR((Q26/$Q$30),0)</f>
        <v>1.906508456726796E-3</v>
      </c>
      <c r="S26" s="408"/>
      <c r="T26" s="401"/>
      <c r="U26" s="227">
        <v>1.0999999999999947E-2</v>
      </c>
      <c r="V26" s="227">
        <v>8.3900000000000002E-2</v>
      </c>
      <c r="W26" s="193">
        <f t="shared" si="0"/>
        <v>7.6272727272727643</v>
      </c>
      <c r="X26" s="403"/>
    </row>
    <row r="27" spans="1:24" x14ac:dyDescent="0.25">
      <c r="A27" s="409"/>
      <c r="B27" s="399"/>
      <c r="C27" s="399"/>
      <c r="D27" s="399"/>
      <c r="E27" s="191" t="s">
        <v>286</v>
      </c>
      <c r="F27" s="272">
        <v>7361</v>
      </c>
      <c r="G27" s="272">
        <v>2</v>
      </c>
      <c r="H27" s="192">
        <f>F27+G27</f>
        <v>7363</v>
      </c>
      <c r="I27" s="245">
        <f>IFERROR((H27/$H$30),0)</f>
        <v>6.4311293562756569E-2</v>
      </c>
      <c r="J27" s="227">
        <v>28.969000000000001</v>
      </c>
      <c r="K27" s="227">
        <v>2E-3</v>
      </c>
      <c r="L27" s="228">
        <f>J27+K27</f>
        <v>28.971</v>
      </c>
      <c r="M27" s="245">
        <f>IFERROR((L27/$L$30),0)</f>
        <v>0.10811365536183425</v>
      </c>
      <c r="N27" s="400"/>
      <c r="O27" s="227">
        <v>8.286999999999999</v>
      </c>
      <c r="P27" s="227">
        <v>0.29400000000000004</v>
      </c>
      <c r="Q27" s="228">
        <f>O27+P27</f>
        <v>8.5809999999999995</v>
      </c>
      <c r="R27" s="245">
        <f>IFERROR((Q27/$Q$30),0)</f>
        <v>3.8951783493268208E-2</v>
      </c>
      <c r="S27" s="408"/>
      <c r="T27" s="401"/>
      <c r="U27" s="227">
        <v>6.4211999999999998</v>
      </c>
      <c r="V27" s="227">
        <v>5.8085000000000004</v>
      </c>
      <c r="W27" s="193">
        <f t="shared" si="0"/>
        <v>0.90458169812496114</v>
      </c>
      <c r="X27" s="403"/>
    </row>
    <row r="28" spans="1:24" x14ac:dyDescent="0.25">
      <c r="A28" s="409"/>
      <c r="B28" s="399"/>
      <c r="C28" s="399"/>
      <c r="D28" s="399"/>
      <c r="E28" s="191" t="s">
        <v>287</v>
      </c>
      <c r="F28" s="272">
        <v>67</v>
      </c>
      <c r="G28" s="272">
        <v>0</v>
      </c>
      <c r="H28" s="192">
        <f>F28+G28</f>
        <v>67</v>
      </c>
      <c r="I28" s="245">
        <f>IFERROR((H28/$H$30),0)</f>
        <v>5.8520394794305181E-4</v>
      </c>
      <c r="J28" s="227">
        <v>93.584999999999994</v>
      </c>
      <c r="K28" s="227">
        <v>0</v>
      </c>
      <c r="L28" s="228">
        <f>J28+K28</f>
        <v>93.584999999999994</v>
      </c>
      <c r="M28" s="245">
        <f>IFERROR((L28/$L$30),0)</f>
        <v>0.3492394614282302</v>
      </c>
      <c r="N28" s="400"/>
      <c r="O28" s="227">
        <v>177.59399999999999</v>
      </c>
      <c r="P28" s="227">
        <v>0</v>
      </c>
      <c r="Q28" s="228">
        <f>O28+P28</f>
        <v>177.59399999999999</v>
      </c>
      <c r="R28" s="245">
        <f>IFERROR((Q28/$Q$30),0)</f>
        <v>0.80615348300937817</v>
      </c>
      <c r="S28" s="408"/>
      <c r="T28" s="401"/>
      <c r="U28" s="227">
        <v>105.3302</v>
      </c>
      <c r="V28" s="227">
        <v>124.3556</v>
      </c>
      <c r="W28" s="193">
        <f t="shared" si="0"/>
        <v>1.1806262591355565</v>
      </c>
      <c r="X28" s="403"/>
    </row>
    <row r="29" spans="1:24" ht="15.75" thickBot="1" x14ac:dyDescent="0.3">
      <c r="A29" s="409"/>
      <c r="B29" s="399"/>
      <c r="C29" s="399"/>
      <c r="D29" s="399"/>
      <c r="E29" s="191" t="s">
        <v>288</v>
      </c>
      <c r="F29" s="272">
        <v>1748</v>
      </c>
      <c r="G29" s="272">
        <v>73</v>
      </c>
      <c r="H29" s="192">
        <f>F29+G29</f>
        <v>1821</v>
      </c>
      <c r="I29" s="245">
        <f>IFERROR((H29/$H$30),0)</f>
        <v>1.5905319241855183E-2</v>
      </c>
      <c r="J29" s="227">
        <v>20.923999999999999</v>
      </c>
      <c r="K29" s="227">
        <v>7.2999999999999995E-2</v>
      </c>
      <c r="L29" s="228">
        <f>J29+K29</f>
        <v>20.997</v>
      </c>
      <c r="M29" s="245">
        <f>IFERROR((L29/$L$30),0)</f>
        <v>7.8356370909959394E-2</v>
      </c>
      <c r="N29" s="400"/>
      <c r="O29" s="227">
        <v>9.8669999999999991</v>
      </c>
      <c r="P29" s="227">
        <v>0.246</v>
      </c>
      <c r="Q29" s="228">
        <f>O29+P29</f>
        <v>10.113</v>
      </c>
      <c r="R29" s="245">
        <f>IFERROR((Q29/$Q$30),0)</f>
        <v>4.5906000054471666E-2</v>
      </c>
      <c r="S29" s="408"/>
      <c r="T29" s="401"/>
      <c r="U29" s="227">
        <v>3.7120000000000006</v>
      </c>
      <c r="V29" s="227">
        <v>2.6198000000000001</v>
      </c>
      <c r="W29" s="193">
        <f t="shared" si="0"/>
        <v>0.70576508620689649</v>
      </c>
      <c r="X29" s="404"/>
    </row>
    <row r="30" spans="1:24" ht="15.75" thickBot="1" x14ac:dyDescent="0.3">
      <c r="A30" s="405" t="s">
        <v>289</v>
      </c>
      <c r="B30" s="406"/>
      <c r="C30" s="407"/>
      <c r="D30" s="194"/>
      <c r="E30" s="195"/>
      <c r="F30" s="273">
        <f>SUM(F25:F29)</f>
        <v>113457</v>
      </c>
      <c r="G30" s="273">
        <f>SUM(G25:G29)</f>
        <v>1033</v>
      </c>
      <c r="H30" s="196">
        <f>SUM(H25:H29)</f>
        <v>114490</v>
      </c>
      <c r="I30" s="246">
        <v>1</v>
      </c>
      <c r="J30" s="229">
        <f>SUM(J25:J29)</f>
        <v>266.48199999999997</v>
      </c>
      <c r="K30" s="229">
        <f>SUM(K25:K29)</f>
        <v>1.486</v>
      </c>
      <c r="L30" s="229">
        <f>SUM(L25:L29)</f>
        <v>267.96800000000002</v>
      </c>
      <c r="M30" s="246">
        <v>1</v>
      </c>
      <c r="N30" s="229">
        <f>N25</f>
        <v>249.24199999999999</v>
      </c>
      <c r="O30" s="229">
        <f>SUM(O25:O29)</f>
        <v>217.85599999999997</v>
      </c>
      <c r="P30" s="229">
        <f>SUM(P25:P29)</f>
        <v>2.4419999999999997</v>
      </c>
      <c r="Q30" s="229">
        <f>SUM(Q25:Q29)</f>
        <v>220.298</v>
      </c>
      <c r="R30" s="246">
        <v>1</v>
      </c>
      <c r="S30" s="229">
        <f>S25</f>
        <v>28.943999999999988</v>
      </c>
      <c r="T30" s="242">
        <f>T25</f>
        <v>0.11612810040041402</v>
      </c>
      <c r="U30" s="234">
        <f>SUM(U25:U29)</f>
        <v>126.94540000000001</v>
      </c>
      <c r="V30" s="235">
        <f>SUM(V25:V29)</f>
        <v>143.01839999999999</v>
      </c>
      <c r="W30" s="197">
        <f t="shared" si="0"/>
        <v>1.126613488948792</v>
      </c>
      <c r="X30" s="244">
        <f>IFERROR(((1-(1-T30)*W30)*1),0)</f>
        <v>4.2179954083140236E-3</v>
      </c>
    </row>
    <row r="31" spans="1:24" x14ac:dyDescent="0.25">
      <c r="A31" s="409">
        <f>A25+1</f>
        <v>5</v>
      </c>
      <c r="B31" s="399" t="s">
        <v>487</v>
      </c>
      <c r="C31" s="399">
        <v>1</v>
      </c>
      <c r="D31" s="399" t="s">
        <v>489</v>
      </c>
      <c r="E31" s="191" t="s">
        <v>284</v>
      </c>
      <c r="F31" s="272">
        <v>138366</v>
      </c>
      <c r="G31" s="272">
        <v>1139</v>
      </c>
      <c r="H31" s="192">
        <f>F31+G31</f>
        <v>139505</v>
      </c>
      <c r="I31" s="245">
        <f>IFERROR((H31/$H$36),0)</f>
        <v>0.91643948103136808</v>
      </c>
      <c r="J31" s="227">
        <v>148.91399999999999</v>
      </c>
      <c r="K31" s="227">
        <v>1.1220000000000001</v>
      </c>
      <c r="L31" s="228">
        <f>J31+K31</f>
        <v>150.036</v>
      </c>
      <c r="M31" s="245">
        <f>IFERROR((L31/$L$36),0)</f>
        <v>0.74089656602767318</v>
      </c>
      <c r="N31" s="400">
        <v>69.122</v>
      </c>
      <c r="O31" s="227">
        <v>30.344000000000001</v>
      </c>
      <c r="P31" s="227">
        <v>1.1800000000000002</v>
      </c>
      <c r="Q31" s="228">
        <f>O31+P31</f>
        <v>31.524000000000001</v>
      </c>
      <c r="R31" s="245">
        <f>IFERROR((Q31/$Q$36),0)</f>
        <v>0.62277010608664729</v>
      </c>
      <c r="S31" s="408">
        <f>N36-Q36</f>
        <v>18.503</v>
      </c>
      <c r="T31" s="401">
        <f>IFERROR((S31/N36),0)</f>
        <v>0.26768612019328147</v>
      </c>
      <c r="U31" s="227">
        <v>14.039000000000001</v>
      </c>
      <c r="V31" s="227">
        <v>12.4902</v>
      </c>
      <c r="W31" s="193">
        <f t="shared" si="0"/>
        <v>0.88967875204786651</v>
      </c>
      <c r="X31" s="402"/>
    </row>
    <row r="32" spans="1:24" x14ac:dyDescent="0.25">
      <c r="A32" s="409"/>
      <c r="B32" s="399"/>
      <c r="C32" s="399"/>
      <c r="D32" s="399"/>
      <c r="E32" s="191" t="s">
        <v>285</v>
      </c>
      <c r="F32" s="272">
        <v>1840</v>
      </c>
      <c r="G32" s="272">
        <v>69</v>
      </c>
      <c r="H32" s="192">
        <f>F32+G32</f>
        <v>1909</v>
      </c>
      <c r="I32" s="245">
        <f>IFERROR((H32/$H$36),0)</f>
        <v>1.2540647068484151E-2</v>
      </c>
      <c r="J32" s="227">
        <v>6.9779999999999998</v>
      </c>
      <c r="K32" s="227">
        <v>0.375</v>
      </c>
      <c r="L32" s="228">
        <f>J32+K32</f>
        <v>7.3529999999999998</v>
      </c>
      <c r="M32" s="245">
        <f>IFERROR((L32/$L$36),0)</f>
        <v>3.6310035258214565E-2</v>
      </c>
      <c r="N32" s="400"/>
      <c r="O32" s="227">
        <v>7.4000000000000066E-2</v>
      </c>
      <c r="P32" s="227">
        <v>0.30599999999999999</v>
      </c>
      <c r="Q32" s="228">
        <f>O32+P32</f>
        <v>0.38000000000000006</v>
      </c>
      <c r="R32" s="245">
        <f>IFERROR((Q32/$Q$36),0)</f>
        <v>7.5070625654398556E-3</v>
      </c>
      <c r="S32" s="408"/>
      <c r="T32" s="401"/>
      <c r="U32" s="227">
        <v>0.12539999999999998</v>
      </c>
      <c r="V32" s="227">
        <v>5.0999999999999997E-2</v>
      </c>
      <c r="W32" s="193">
        <f t="shared" si="0"/>
        <v>0.40669856459330145</v>
      </c>
      <c r="X32" s="403"/>
    </row>
    <row r="33" spans="1:24" x14ac:dyDescent="0.25">
      <c r="A33" s="409"/>
      <c r="B33" s="399"/>
      <c r="C33" s="399"/>
      <c r="D33" s="399"/>
      <c r="E33" s="191" t="s">
        <v>286</v>
      </c>
      <c r="F33" s="272">
        <v>8117</v>
      </c>
      <c r="G33" s="272">
        <v>15</v>
      </c>
      <c r="H33" s="192">
        <f>F33+G33</f>
        <v>8132</v>
      </c>
      <c r="I33" s="245">
        <f>IFERROR((H33/$H$36),0)</f>
        <v>5.3420922975858105E-2</v>
      </c>
      <c r="J33" s="227">
        <v>24.550999999999998</v>
      </c>
      <c r="K33" s="227">
        <v>2.8000000000000001E-2</v>
      </c>
      <c r="L33" s="228">
        <f>J33+K33</f>
        <v>24.578999999999997</v>
      </c>
      <c r="M33" s="245">
        <f>IFERROR((L33/$L$36),0)</f>
        <v>0.12137418150573313</v>
      </c>
      <c r="N33" s="400"/>
      <c r="O33" s="227">
        <v>7.2009999999999996</v>
      </c>
      <c r="P33" s="227">
        <v>0.22599999999999998</v>
      </c>
      <c r="Q33" s="228">
        <f>O33+P33</f>
        <v>7.4269999999999996</v>
      </c>
      <c r="R33" s="245">
        <f>IFERROR((Q33/$Q$36),0)</f>
        <v>0.14672356229874156</v>
      </c>
      <c r="S33" s="408"/>
      <c r="T33" s="401"/>
      <c r="U33" s="227">
        <v>5.63</v>
      </c>
      <c r="V33" s="227">
        <v>5.0683999999999996</v>
      </c>
      <c r="W33" s="193">
        <f t="shared" si="0"/>
        <v>0.90024866785079927</v>
      </c>
      <c r="X33" s="403"/>
    </row>
    <row r="34" spans="1:24" x14ac:dyDescent="0.25">
      <c r="A34" s="409"/>
      <c r="B34" s="399"/>
      <c r="C34" s="399"/>
      <c r="D34" s="399"/>
      <c r="E34" s="191" t="s">
        <v>287</v>
      </c>
      <c r="F34" s="272">
        <v>39</v>
      </c>
      <c r="G34" s="272">
        <v>0</v>
      </c>
      <c r="H34" s="192">
        <f>F34+G34</f>
        <v>39</v>
      </c>
      <c r="I34" s="245">
        <f>IFERROR((H34/$H$36),0)</f>
        <v>2.5619970438495648E-4</v>
      </c>
      <c r="J34" s="227">
        <v>8.3960000000000008</v>
      </c>
      <c r="K34" s="227">
        <v>0</v>
      </c>
      <c r="L34" s="228">
        <f>J34+K34</f>
        <v>8.3960000000000008</v>
      </c>
      <c r="M34" s="245">
        <f>IFERROR((L34/$L$36),0)</f>
        <v>4.1460499935804369E-2</v>
      </c>
      <c r="N34" s="400"/>
      <c r="O34" s="227">
        <v>3.6379999999999999</v>
      </c>
      <c r="P34" s="227">
        <v>0</v>
      </c>
      <c r="Q34" s="228">
        <f>O34+P34</f>
        <v>3.6379999999999999</v>
      </c>
      <c r="R34" s="245">
        <f>IFERROR((Q34/$Q$36),0)</f>
        <v>7.1870246350184713E-2</v>
      </c>
      <c r="S34" s="408"/>
      <c r="T34" s="401"/>
      <c r="U34" s="227">
        <v>3.1121999999999996</v>
      </c>
      <c r="V34" s="227">
        <v>3.3322000000000003</v>
      </c>
      <c r="W34" s="193">
        <f t="shared" si="0"/>
        <v>1.0706895443737552</v>
      </c>
      <c r="X34" s="403"/>
    </row>
    <row r="35" spans="1:24" ht="15.75" thickBot="1" x14ac:dyDescent="0.3">
      <c r="A35" s="409"/>
      <c r="B35" s="399"/>
      <c r="C35" s="399"/>
      <c r="D35" s="399"/>
      <c r="E35" s="191" t="s">
        <v>288</v>
      </c>
      <c r="F35" s="272">
        <v>2527</v>
      </c>
      <c r="G35" s="272">
        <v>113</v>
      </c>
      <c r="H35" s="192">
        <f>F35+G35</f>
        <v>2640</v>
      </c>
      <c r="I35" s="245">
        <f>IFERROR((H35/$H$36),0)</f>
        <v>1.7342749219904745E-2</v>
      </c>
      <c r="J35" s="227">
        <v>11.986000000000001</v>
      </c>
      <c r="K35" s="227">
        <v>0.156</v>
      </c>
      <c r="L35" s="228">
        <f>J35+K35</f>
        <v>12.142000000000001</v>
      </c>
      <c r="M35" s="245">
        <f>IFERROR((L35/$L$36),0)</f>
        <v>5.9958717272574638E-2</v>
      </c>
      <c r="N35" s="400"/>
      <c r="O35" s="227">
        <v>7.2309999999999999</v>
      </c>
      <c r="P35" s="227">
        <v>0.41900000000000004</v>
      </c>
      <c r="Q35" s="228">
        <f>O35+P35</f>
        <v>7.65</v>
      </c>
      <c r="R35" s="245">
        <f>IFERROR((Q35/$Q$36),0)</f>
        <v>0.15112902269898656</v>
      </c>
      <c r="S35" s="408"/>
      <c r="T35" s="401"/>
      <c r="U35" s="227">
        <v>2.9685000000000001</v>
      </c>
      <c r="V35" s="227">
        <v>2.1882999999999999</v>
      </c>
      <c r="W35" s="193">
        <f t="shared" si="0"/>
        <v>0.7371736567289876</v>
      </c>
      <c r="X35" s="404"/>
    </row>
    <row r="36" spans="1:24" ht="15.75" thickBot="1" x14ac:dyDescent="0.3">
      <c r="A36" s="405" t="s">
        <v>289</v>
      </c>
      <c r="B36" s="406"/>
      <c r="C36" s="407"/>
      <c r="D36" s="194"/>
      <c r="E36" s="195"/>
      <c r="F36" s="273">
        <f>SUM(F31:F35)</f>
        <v>150889</v>
      </c>
      <c r="G36" s="273">
        <f>SUM(G31:G35)</f>
        <v>1336</v>
      </c>
      <c r="H36" s="196">
        <f>SUM(H31:H35)</f>
        <v>152225</v>
      </c>
      <c r="I36" s="246">
        <v>1</v>
      </c>
      <c r="J36" s="229">
        <f>SUM(J31:J35)</f>
        <v>200.82499999999999</v>
      </c>
      <c r="K36" s="229">
        <f>SUM(K31:K35)</f>
        <v>1.681</v>
      </c>
      <c r="L36" s="229">
        <f>SUM(L31:L35)</f>
        <v>202.50600000000003</v>
      </c>
      <c r="M36" s="246">
        <v>1</v>
      </c>
      <c r="N36" s="229">
        <f>N31</f>
        <v>69.122</v>
      </c>
      <c r="O36" s="229">
        <f>SUM(O31:O35)</f>
        <v>48.488</v>
      </c>
      <c r="P36" s="229">
        <f>SUM(P31:P35)</f>
        <v>2.1310000000000002</v>
      </c>
      <c r="Q36" s="229">
        <f>SUM(Q31:Q35)</f>
        <v>50.619</v>
      </c>
      <c r="R36" s="246">
        <v>1</v>
      </c>
      <c r="S36" s="229">
        <f>S31</f>
        <v>18.503</v>
      </c>
      <c r="T36" s="242">
        <f>T31</f>
        <v>0.26768612019328147</v>
      </c>
      <c r="U36" s="234">
        <f>SUM(U31:U35)</f>
        <v>25.875100000000003</v>
      </c>
      <c r="V36" s="235">
        <f>SUM(V31:V35)</f>
        <v>23.130099999999999</v>
      </c>
      <c r="W36" s="197">
        <f t="shared" si="0"/>
        <v>0.89391345347457574</v>
      </c>
      <c r="X36" s="244">
        <f>IFERROR(((1-(1-T36)*W36)*1),0)</f>
        <v>0.34537477067461086</v>
      </c>
    </row>
    <row r="37" spans="1:24" x14ac:dyDescent="0.25">
      <c r="A37" s="409">
        <f>A31+1</f>
        <v>6</v>
      </c>
      <c r="B37" s="399" t="s">
        <v>490</v>
      </c>
      <c r="C37" s="399">
        <v>2</v>
      </c>
      <c r="D37" s="399" t="s">
        <v>1273</v>
      </c>
      <c r="E37" s="191" t="s">
        <v>284</v>
      </c>
      <c r="F37" s="272">
        <v>164543</v>
      </c>
      <c r="G37" s="272">
        <v>1683</v>
      </c>
      <c r="H37" s="192">
        <f>F37+G37</f>
        <v>166226</v>
      </c>
      <c r="I37" s="245">
        <f>IFERROR((H37/$H$42),0)</f>
        <v>0.91642638586432179</v>
      </c>
      <c r="J37" s="227">
        <v>190.251</v>
      </c>
      <c r="K37" s="227">
        <v>1.39</v>
      </c>
      <c r="L37" s="228">
        <f>J37+K37</f>
        <v>191.64099999999999</v>
      </c>
      <c r="M37" s="245">
        <f>IFERROR((L37/$L$42),0)</f>
        <v>0.60275648626631984</v>
      </c>
      <c r="N37" s="400">
        <v>167.28899999999999</v>
      </c>
      <c r="O37" s="227">
        <v>44.670999999999992</v>
      </c>
      <c r="P37" s="227">
        <v>3.0719999999999996</v>
      </c>
      <c r="Q37" s="228">
        <f>O37+P37</f>
        <v>47.742999999999995</v>
      </c>
      <c r="R37" s="245">
        <f>IFERROR((Q37/$Q$42),0)</f>
        <v>0.39521369502413017</v>
      </c>
      <c r="S37" s="408">
        <f>N42-Q42</f>
        <v>46.48599999999999</v>
      </c>
      <c r="T37" s="401">
        <f>IFERROR((S37/N42),0)</f>
        <v>0.27787840204675734</v>
      </c>
      <c r="U37" s="227">
        <v>22.297899999999998</v>
      </c>
      <c r="V37" s="227">
        <v>18.272300000000001</v>
      </c>
      <c r="W37" s="193">
        <f t="shared" si="0"/>
        <v>0.81946281936864018</v>
      </c>
      <c r="X37" s="402"/>
    </row>
    <row r="38" spans="1:24" x14ac:dyDescent="0.25">
      <c r="A38" s="409"/>
      <c r="B38" s="399"/>
      <c r="C38" s="399"/>
      <c r="D38" s="399"/>
      <c r="E38" s="191" t="s">
        <v>285</v>
      </c>
      <c r="F38" s="272">
        <v>822</v>
      </c>
      <c r="G38" s="272">
        <v>16</v>
      </c>
      <c r="H38" s="192">
        <f>F38+G38</f>
        <v>838</v>
      </c>
      <c r="I38" s="245">
        <f>IFERROR((H38/$H$42),0)</f>
        <v>4.6200071670755571E-3</v>
      </c>
      <c r="J38" s="227">
        <v>3.8490000000000002</v>
      </c>
      <c r="K38" s="227">
        <v>0.109</v>
      </c>
      <c r="L38" s="228">
        <f>J38+K38</f>
        <v>3.9580000000000002</v>
      </c>
      <c r="M38" s="245">
        <f>IFERROR((L38/$L$42),0)</f>
        <v>1.2448850572905037E-2</v>
      </c>
      <c r="N38" s="400"/>
      <c r="O38" s="227">
        <v>0.33199999999999996</v>
      </c>
      <c r="P38" s="227">
        <v>0.127</v>
      </c>
      <c r="Q38" s="228">
        <f>O38+P38</f>
        <v>0.45899999999999996</v>
      </c>
      <c r="R38" s="245">
        <f>IFERROR((Q38/$Q$42),0)</f>
        <v>3.7995745138779662E-3</v>
      </c>
      <c r="S38" s="408"/>
      <c r="T38" s="401"/>
      <c r="U38" s="227">
        <v>0.11010000000000002</v>
      </c>
      <c r="V38" s="227">
        <v>4.9399999999999993E-2</v>
      </c>
      <c r="W38" s="193">
        <f t="shared" si="0"/>
        <v>0.44868301544050848</v>
      </c>
      <c r="X38" s="403"/>
    </row>
    <row r="39" spans="1:24" x14ac:dyDescent="0.25">
      <c r="A39" s="409"/>
      <c r="B39" s="399"/>
      <c r="C39" s="399"/>
      <c r="D39" s="399"/>
      <c r="E39" s="191" t="s">
        <v>286</v>
      </c>
      <c r="F39" s="272">
        <v>12229</v>
      </c>
      <c r="G39" s="272">
        <v>29</v>
      </c>
      <c r="H39" s="192">
        <f>F39+G39</f>
        <v>12258</v>
      </c>
      <c r="I39" s="245">
        <f>IFERROR((H39/$H$42),0)</f>
        <v>6.758000937232958E-2</v>
      </c>
      <c r="J39" s="227">
        <v>42.042999999999999</v>
      </c>
      <c r="K39" s="227">
        <v>2.1999999999999999E-2</v>
      </c>
      <c r="L39" s="228">
        <f>J39+K39</f>
        <v>42.064999999999998</v>
      </c>
      <c r="M39" s="245">
        <f>IFERROR((L39/$L$42),0)</f>
        <v>0.13230442126054834</v>
      </c>
      <c r="N39" s="400"/>
      <c r="O39" s="227">
        <v>12.980000000000002</v>
      </c>
      <c r="P39" s="227">
        <v>0.33799999999999997</v>
      </c>
      <c r="Q39" s="228">
        <f>O39+P39</f>
        <v>13.318000000000001</v>
      </c>
      <c r="R39" s="245">
        <f>IFERROR((Q39/$Q$42),0)</f>
        <v>0.11024560648328272</v>
      </c>
      <c r="S39" s="408"/>
      <c r="T39" s="401"/>
      <c r="U39" s="227">
        <v>9.9639000000000006</v>
      </c>
      <c r="V39" s="227">
        <v>8.8451000000000004</v>
      </c>
      <c r="W39" s="193">
        <f t="shared" si="0"/>
        <v>0.88771464988608872</v>
      </c>
      <c r="X39" s="403"/>
    </row>
    <row r="40" spans="1:24" x14ac:dyDescent="0.25">
      <c r="A40" s="409"/>
      <c r="B40" s="399"/>
      <c r="C40" s="399"/>
      <c r="D40" s="399"/>
      <c r="E40" s="191" t="s">
        <v>287</v>
      </c>
      <c r="F40" s="272">
        <v>52</v>
      </c>
      <c r="G40" s="272">
        <v>0</v>
      </c>
      <c r="H40" s="192">
        <f>F40+G40</f>
        <v>52</v>
      </c>
      <c r="I40" s="245">
        <f>IFERROR((H40/$H$42),0)</f>
        <v>2.8668302230063126E-4</v>
      </c>
      <c r="J40" s="227">
        <v>47.447000000000003</v>
      </c>
      <c r="K40" s="227">
        <v>0</v>
      </c>
      <c r="L40" s="228">
        <f>J40+K40</f>
        <v>47.447000000000003</v>
      </c>
      <c r="M40" s="245">
        <f>IFERROR((L40/$L$42),0)</f>
        <v>0.1492320902305774</v>
      </c>
      <c r="N40" s="400"/>
      <c r="O40" s="227">
        <v>38.457999999999998</v>
      </c>
      <c r="P40" s="227">
        <v>0</v>
      </c>
      <c r="Q40" s="228">
        <f>O40+P40</f>
        <v>38.457999999999998</v>
      </c>
      <c r="R40" s="245">
        <f>IFERROR((Q40/$Q$42),0)</f>
        <v>0.31835302103424584</v>
      </c>
      <c r="S40" s="408"/>
      <c r="T40" s="401"/>
      <c r="U40" s="227">
        <v>26.492599999999996</v>
      </c>
      <c r="V40" s="227">
        <v>30.6113</v>
      </c>
      <c r="W40" s="193">
        <f t="shared" si="0"/>
        <v>1.1554660546718709</v>
      </c>
      <c r="X40" s="403"/>
    </row>
    <row r="41" spans="1:24" ht="15.75" thickBot="1" x14ac:dyDescent="0.3">
      <c r="A41" s="409"/>
      <c r="B41" s="399"/>
      <c r="C41" s="399"/>
      <c r="D41" s="399"/>
      <c r="E41" s="191" t="s">
        <v>288</v>
      </c>
      <c r="F41" s="272">
        <v>1974</v>
      </c>
      <c r="G41" s="272">
        <v>37</v>
      </c>
      <c r="H41" s="192">
        <f>F41+G41</f>
        <v>2011</v>
      </c>
      <c r="I41" s="245">
        <f>IFERROR((H41/$H$42),0)</f>
        <v>1.1086914573972489E-2</v>
      </c>
      <c r="J41" s="227">
        <v>32.713999999999999</v>
      </c>
      <c r="K41" s="227">
        <v>0.11600000000000001</v>
      </c>
      <c r="L41" s="228">
        <f>J41+K41</f>
        <v>32.83</v>
      </c>
      <c r="M41" s="245">
        <f>IFERROR((L41/$L$42),0)</f>
        <v>0.1032581516696494</v>
      </c>
      <c r="N41" s="400"/>
      <c r="O41" s="227">
        <v>20.167000000000002</v>
      </c>
      <c r="P41" s="227">
        <v>0.65800000000000003</v>
      </c>
      <c r="Q41" s="228">
        <f>O41+P41</f>
        <v>20.825000000000003</v>
      </c>
      <c r="R41" s="245">
        <f>IFERROR((Q41/$Q$42),0)</f>
        <v>0.17238810294446333</v>
      </c>
      <c r="S41" s="408"/>
      <c r="T41" s="401"/>
      <c r="U41" s="227">
        <v>12.478900000000001</v>
      </c>
      <c r="V41" s="227">
        <v>12.361199999999998</v>
      </c>
      <c r="W41" s="193">
        <f t="shared" si="0"/>
        <v>0.99056807891721199</v>
      </c>
      <c r="X41" s="404"/>
    </row>
    <row r="42" spans="1:24" ht="15.75" thickBot="1" x14ac:dyDescent="0.3">
      <c r="A42" s="405" t="s">
        <v>289</v>
      </c>
      <c r="B42" s="406"/>
      <c r="C42" s="407"/>
      <c r="D42" s="194"/>
      <c r="E42" s="195"/>
      <c r="F42" s="273">
        <f>SUM(F37:F41)</f>
        <v>179620</v>
      </c>
      <c r="G42" s="273">
        <f>SUM(G37:G41)</f>
        <v>1765</v>
      </c>
      <c r="H42" s="196">
        <f>SUM(H37:H41)</f>
        <v>181385</v>
      </c>
      <c r="I42" s="246">
        <v>1</v>
      </c>
      <c r="J42" s="229">
        <f>SUM(J37:J41)</f>
        <v>316.30400000000003</v>
      </c>
      <c r="K42" s="229">
        <f>SUM(K37:K41)</f>
        <v>1.637</v>
      </c>
      <c r="L42" s="229">
        <f>SUM(L37:L41)</f>
        <v>317.94099999999997</v>
      </c>
      <c r="M42" s="246">
        <v>1</v>
      </c>
      <c r="N42" s="229">
        <f>N37</f>
        <v>167.28899999999999</v>
      </c>
      <c r="O42" s="229">
        <f>SUM(O37:O41)</f>
        <v>116.608</v>
      </c>
      <c r="P42" s="229">
        <f>SUM(P37:P41)</f>
        <v>4.1950000000000003</v>
      </c>
      <c r="Q42" s="229">
        <f>SUM(Q37:Q41)</f>
        <v>120.803</v>
      </c>
      <c r="R42" s="246">
        <v>1</v>
      </c>
      <c r="S42" s="229">
        <f>S37</f>
        <v>46.48599999999999</v>
      </c>
      <c r="T42" s="242">
        <f>T37</f>
        <v>0.27787840204675734</v>
      </c>
      <c r="U42" s="234">
        <f>SUM(U37:U41)</f>
        <v>71.343399999999988</v>
      </c>
      <c r="V42" s="235">
        <f>SUM(V37:V41)</f>
        <v>70.139300000000006</v>
      </c>
      <c r="W42" s="197">
        <f t="shared" si="0"/>
        <v>0.98312247523947582</v>
      </c>
      <c r="X42" s="244">
        <f>IFERROR(((1-(1-T42)*W42)*1),0)</f>
        <v>0.29006602719632246</v>
      </c>
    </row>
    <row r="43" spans="1:24" x14ac:dyDescent="0.25">
      <c r="A43" s="409">
        <f>A37+1</f>
        <v>7</v>
      </c>
      <c r="B43" s="399" t="s">
        <v>490</v>
      </c>
      <c r="C43" s="399">
        <v>2</v>
      </c>
      <c r="D43" s="399" t="s">
        <v>1259</v>
      </c>
      <c r="E43" s="191" t="s">
        <v>284</v>
      </c>
      <c r="F43" s="272">
        <v>101401</v>
      </c>
      <c r="G43" s="272">
        <v>549</v>
      </c>
      <c r="H43" s="192">
        <f>F43+G43</f>
        <v>101950</v>
      </c>
      <c r="I43" s="245">
        <f>IFERROR((H43/$H$48),0)</f>
        <v>0.93287337810881543</v>
      </c>
      <c r="J43" s="227">
        <v>102.97</v>
      </c>
      <c r="K43" s="227">
        <v>0.54300000000000004</v>
      </c>
      <c r="L43" s="228">
        <f>J43+K43</f>
        <v>103.51300000000001</v>
      </c>
      <c r="M43" s="245">
        <f>IFERROR((L43/$L$48),0)</f>
        <v>0.74652925522324565</v>
      </c>
      <c r="N43" s="400">
        <v>48.918999999999997</v>
      </c>
      <c r="O43" s="227">
        <v>24.219999999999995</v>
      </c>
      <c r="P43" s="227">
        <v>0.251</v>
      </c>
      <c r="Q43" s="228">
        <f>O43+P43</f>
        <v>24.470999999999997</v>
      </c>
      <c r="R43" s="245">
        <f>IFERROR((Q43/$Q$48),0)</f>
        <v>0.77234566342633504</v>
      </c>
      <c r="S43" s="408">
        <f>N48-Q48</f>
        <v>17.234999999999999</v>
      </c>
      <c r="T43" s="401">
        <f>IFERROR((S43/N48),0)</f>
        <v>0.35231709560702384</v>
      </c>
      <c r="U43" s="227">
        <v>10.811900000000001</v>
      </c>
      <c r="V43" s="227">
        <v>9.6809999999999992</v>
      </c>
      <c r="W43" s="193">
        <f t="shared" si="0"/>
        <v>0.89540228821946166</v>
      </c>
      <c r="X43" s="402"/>
    </row>
    <row r="44" spans="1:24" x14ac:dyDescent="0.25">
      <c r="A44" s="409"/>
      <c r="B44" s="399"/>
      <c r="C44" s="399"/>
      <c r="D44" s="399"/>
      <c r="E44" s="191" t="s">
        <v>285</v>
      </c>
      <c r="F44" s="272">
        <v>930</v>
      </c>
      <c r="G44" s="272">
        <v>27</v>
      </c>
      <c r="H44" s="192">
        <f>F44+G44</f>
        <v>957</v>
      </c>
      <c r="I44" s="245">
        <f>IFERROR((H44/$H$48),0)</f>
        <v>8.7568398513990821E-3</v>
      </c>
      <c r="J44" s="227">
        <v>4.7270000000000003</v>
      </c>
      <c r="K44" s="227">
        <v>0.20899999999999999</v>
      </c>
      <c r="L44" s="228">
        <f>J44+K44</f>
        <v>4.9359999999999999</v>
      </c>
      <c r="M44" s="245">
        <f>IFERROR((L44/$L$48),0)</f>
        <v>3.5598122011553525E-2</v>
      </c>
      <c r="N44" s="400"/>
      <c r="O44" s="227">
        <v>5.3999999999999992E-2</v>
      </c>
      <c r="P44" s="227">
        <v>0.06</v>
      </c>
      <c r="Q44" s="228">
        <f>O44+P44</f>
        <v>0.11399999999999999</v>
      </c>
      <c r="R44" s="245">
        <f>IFERROR((Q44/$Q$48),0)</f>
        <v>3.5980305516980179E-3</v>
      </c>
      <c r="S44" s="408"/>
      <c r="T44" s="401"/>
      <c r="U44" s="227">
        <v>0.1454</v>
      </c>
      <c r="V44" s="227">
        <v>4.0300000000000002E-2</v>
      </c>
      <c r="W44" s="193">
        <f t="shared" si="0"/>
        <v>0.2771664374140303</v>
      </c>
      <c r="X44" s="403"/>
    </row>
    <row r="45" spans="1:24" x14ac:dyDescent="0.25">
      <c r="A45" s="409"/>
      <c r="B45" s="399"/>
      <c r="C45" s="399"/>
      <c r="D45" s="399"/>
      <c r="E45" s="191" t="s">
        <v>286</v>
      </c>
      <c r="F45" s="272">
        <v>4820</v>
      </c>
      <c r="G45" s="272">
        <v>3</v>
      </c>
      <c r="H45" s="192">
        <f>F45+G45</f>
        <v>4823</v>
      </c>
      <c r="I45" s="245">
        <f>IFERROR((H45/$H$48),0)</f>
        <v>4.4131910766246361E-2</v>
      </c>
      <c r="J45" s="227">
        <v>16.515000000000001</v>
      </c>
      <c r="K45" s="227">
        <v>2E-3</v>
      </c>
      <c r="L45" s="228">
        <f>J45+K45</f>
        <v>16.516999999999999</v>
      </c>
      <c r="M45" s="245">
        <f>IFERROR((L45/$L$48),0)</f>
        <v>0.11911956670681312</v>
      </c>
      <c r="N45" s="400"/>
      <c r="O45" s="227">
        <v>4.4969999999999999</v>
      </c>
      <c r="P45" s="227">
        <v>3.5999999999999997E-2</v>
      </c>
      <c r="Q45" s="228">
        <f>O45+P45</f>
        <v>4.5329999999999995</v>
      </c>
      <c r="R45" s="245">
        <f>IFERROR((Q45/$Q$48),0)</f>
        <v>0.14306905693725538</v>
      </c>
      <c r="S45" s="408"/>
      <c r="T45" s="401"/>
      <c r="U45" s="227">
        <v>3.4365999999999999</v>
      </c>
      <c r="V45" s="227">
        <v>3.1185</v>
      </c>
      <c r="W45" s="193">
        <f t="shared" si="0"/>
        <v>0.90743758365826699</v>
      </c>
      <c r="X45" s="403"/>
    </row>
    <row r="46" spans="1:24" x14ac:dyDescent="0.25">
      <c r="A46" s="409"/>
      <c r="B46" s="399"/>
      <c r="C46" s="399"/>
      <c r="D46" s="399"/>
      <c r="E46" s="191" t="s">
        <v>287</v>
      </c>
      <c r="F46" s="272">
        <v>10</v>
      </c>
      <c r="G46" s="272">
        <v>0</v>
      </c>
      <c r="H46" s="192">
        <f>F46+G46</f>
        <v>10</v>
      </c>
      <c r="I46" s="245">
        <f>IFERROR((H46/$H$48),0)</f>
        <v>9.1503028750251631E-5</v>
      </c>
      <c r="J46" s="227">
        <v>6.6950000000000003</v>
      </c>
      <c r="K46" s="227">
        <v>0</v>
      </c>
      <c r="L46" s="228">
        <f>J46+K46</f>
        <v>6.6950000000000003</v>
      </c>
      <c r="M46" s="245">
        <f>IFERROR((L46/$L$48),0)</f>
        <v>4.8283919543628616E-2</v>
      </c>
      <c r="N46" s="400"/>
      <c r="O46" s="227">
        <v>0.85300000000000009</v>
      </c>
      <c r="P46" s="227">
        <v>0</v>
      </c>
      <c r="Q46" s="228">
        <f>O46+P46</f>
        <v>0.85300000000000009</v>
      </c>
      <c r="R46" s="245">
        <f>IFERROR((Q46/$Q$48),0)</f>
        <v>2.6922105794722893E-2</v>
      </c>
      <c r="S46" s="408"/>
      <c r="T46" s="401"/>
      <c r="U46" s="227">
        <v>0.70230000000000004</v>
      </c>
      <c r="V46" s="227">
        <v>0.6994999999999999</v>
      </c>
      <c r="W46" s="193">
        <f t="shared" si="0"/>
        <v>0.99601309981489372</v>
      </c>
      <c r="X46" s="403"/>
    </row>
    <row r="47" spans="1:24" ht="15.75" thickBot="1" x14ac:dyDescent="0.3">
      <c r="A47" s="409"/>
      <c r="B47" s="399"/>
      <c r="C47" s="399"/>
      <c r="D47" s="399"/>
      <c r="E47" s="191" t="s">
        <v>288</v>
      </c>
      <c r="F47" s="272">
        <v>1499</v>
      </c>
      <c r="G47" s="272">
        <v>47</v>
      </c>
      <c r="H47" s="192">
        <f>F47+G47</f>
        <v>1546</v>
      </c>
      <c r="I47" s="245">
        <f>IFERROR((H47/$H$48),0)</f>
        <v>1.4146368244788902E-2</v>
      </c>
      <c r="J47" s="227">
        <v>6.8730000000000002</v>
      </c>
      <c r="K47" s="227">
        <v>0.125</v>
      </c>
      <c r="L47" s="228">
        <f>J47+K47</f>
        <v>6.9980000000000002</v>
      </c>
      <c r="M47" s="245">
        <f>IFERROR((L47/$L$48),0)</f>
        <v>5.0469136514759233E-2</v>
      </c>
      <c r="N47" s="400"/>
      <c r="O47" s="227">
        <v>1.5710000000000002</v>
      </c>
      <c r="P47" s="227">
        <v>0.14200000000000002</v>
      </c>
      <c r="Q47" s="228">
        <f>O47+P47</f>
        <v>1.7130000000000001</v>
      </c>
      <c r="R47" s="245">
        <f>IFERROR((Q47/$Q$48),0)</f>
        <v>5.4065143289988647E-2</v>
      </c>
      <c r="S47" s="408"/>
      <c r="T47" s="401"/>
      <c r="U47" s="227">
        <v>1.2034</v>
      </c>
      <c r="V47" s="227">
        <v>0.82469999999999999</v>
      </c>
      <c r="W47" s="193">
        <f t="shared" si="0"/>
        <v>0.68530829316935349</v>
      </c>
      <c r="X47" s="404"/>
    </row>
    <row r="48" spans="1:24" ht="15.75" thickBot="1" x14ac:dyDescent="0.3">
      <c r="A48" s="405" t="s">
        <v>289</v>
      </c>
      <c r="B48" s="406"/>
      <c r="C48" s="407"/>
      <c r="D48" s="194"/>
      <c r="E48" s="195"/>
      <c r="F48" s="273">
        <f>SUM(F43:F47)</f>
        <v>108660</v>
      </c>
      <c r="G48" s="273">
        <f>SUM(G43:G47)</f>
        <v>626</v>
      </c>
      <c r="H48" s="196">
        <f>SUM(H43:H47)</f>
        <v>109286</v>
      </c>
      <c r="I48" s="246">
        <v>1</v>
      </c>
      <c r="J48" s="229">
        <f>SUM(J43:J47)</f>
        <v>137.78</v>
      </c>
      <c r="K48" s="229">
        <f>SUM(K43:K47)</f>
        <v>0.879</v>
      </c>
      <c r="L48" s="229">
        <f>SUM(L43:L47)</f>
        <v>138.65899999999999</v>
      </c>
      <c r="M48" s="246">
        <v>1</v>
      </c>
      <c r="N48" s="229">
        <f>N43</f>
        <v>48.918999999999997</v>
      </c>
      <c r="O48" s="229">
        <f>SUM(O43:O47)</f>
        <v>31.194999999999997</v>
      </c>
      <c r="P48" s="229">
        <f>SUM(P43:P47)</f>
        <v>0.48899999999999999</v>
      </c>
      <c r="Q48" s="229">
        <f>SUM(Q43:Q47)</f>
        <v>31.683999999999997</v>
      </c>
      <c r="R48" s="246">
        <v>1</v>
      </c>
      <c r="S48" s="229">
        <f>S43</f>
        <v>17.234999999999999</v>
      </c>
      <c r="T48" s="242">
        <f>T43</f>
        <v>0.35231709560702384</v>
      </c>
      <c r="U48" s="234">
        <f>SUM(U43:U47)</f>
        <v>16.299600000000002</v>
      </c>
      <c r="V48" s="235">
        <f>SUM(V43:V47)</f>
        <v>14.364000000000001</v>
      </c>
      <c r="W48" s="197">
        <f t="shared" si="0"/>
        <v>0.88124861959802692</v>
      </c>
      <c r="X48" s="244">
        <f>IFERROR(((1-(1-T48)*W48)*1),0)</f>
        <v>0.42923033456644888</v>
      </c>
    </row>
    <row r="49" spans="1:24" x14ac:dyDescent="0.25">
      <c r="A49" s="409">
        <f>A43+1</f>
        <v>8</v>
      </c>
      <c r="B49" s="399" t="s">
        <v>491</v>
      </c>
      <c r="C49" s="399">
        <v>3</v>
      </c>
      <c r="D49" s="399" t="s">
        <v>1274</v>
      </c>
      <c r="E49" s="191" t="s">
        <v>284</v>
      </c>
      <c r="F49" s="272">
        <v>199297</v>
      </c>
      <c r="G49" s="272">
        <v>759</v>
      </c>
      <c r="H49" s="192">
        <f>F49+G49</f>
        <v>200056</v>
      </c>
      <c r="I49" s="245">
        <f>IFERROR((H49/$H$54),0)</f>
        <v>0.91484701180279593</v>
      </c>
      <c r="J49" s="227">
        <v>212.553</v>
      </c>
      <c r="K49" s="227">
        <v>0.61499999999999999</v>
      </c>
      <c r="L49" s="228">
        <f>J49+K49</f>
        <v>213.16800000000001</v>
      </c>
      <c r="M49" s="245">
        <f>IFERROR((L49/$L$54),0)</f>
        <v>0.72343472668592046</v>
      </c>
      <c r="N49" s="400">
        <v>100.17</v>
      </c>
      <c r="O49" s="227">
        <v>40.130999999999986</v>
      </c>
      <c r="P49" s="227">
        <v>2.8</v>
      </c>
      <c r="Q49" s="228">
        <f>O49+P49</f>
        <v>42.930999999999983</v>
      </c>
      <c r="R49" s="245">
        <f>IFERROR((Q49/$Q$54),0)</f>
        <v>0.62272991006672462</v>
      </c>
      <c r="S49" s="408">
        <f>N54-Q54</f>
        <v>31.230000000000018</v>
      </c>
      <c r="T49" s="401">
        <f>IFERROR((S49/N54),0)</f>
        <v>0.31176999101527419</v>
      </c>
      <c r="U49" s="227">
        <v>21.283899999999999</v>
      </c>
      <c r="V49" s="227">
        <v>19.874600000000001</v>
      </c>
      <c r="W49" s="193">
        <f t="shared" si="0"/>
        <v>0.93378563139274295</v>
      </c>
      <c r="X49" s="402"/>
    </row>
    <row r="50" spans="1:24" x14ac:dyDescent="0.25">
      <c r="A50" s="409"/>
      <c r="B50" s="399"/>
      <c r="C50" s="399"/>
      <c r="D50" s="399"/>
      <c r="E50" s="191" t="s">
        <v>285</v>
      </c>
      <c r="F50" s="272">
        <v>2540</v>
      </c>
      <c r="G50" s="272">
        <v>41</v>
      </c>
      <c r="H50" s="192">
        <f>F50+G50</f>
        <v>2581</v>
      </c>
      <c r="I50" s="245">
        <f>IFERROR((H50/$H$54),0)</f>
        <v>1.1802795904461831E-2</v>
      </c>
      <c r="J50" s="227">
        <v>12.178000000000001</v>
      </c>
      <c r="K50" s="227">
        <v>0.28399999999999997</v>
      </c>
      <c r="L50" s="228">
        <f>J50+K50</f>
        <v>12.462000000000002</v>
      </c>
      <c r="M50" s="245">
        <f>IFERROR((L50/$L$54),0)</f>
        <v>4.2292668524168457E-2</v>
      </c>
      <c r="N50" s="400"/>
      <c r="O50" s="227">
        <v>5.1999999999999824E-2</v>
      </c>
      <c r="P50" s="227">
        <v>0.39700000000000002</v>
      </c>
      <c r="Q50" s="228">
        <f>O50+P50</f>
        <v>0.44899999999999984</v>
      </c>
      <c r="R50" s="245">
        <f>IFERROR((Q50/$Q$54),0)</f>
        <v>6.5129097766173476E-3</v>
      </c>
      <c r="S50" s="408"/>
      <c r="T50" s="401"/>
      <c r="U50" s="227">
        <v>3.3000000000000542E-3</v>
      </c>
      <c r="V50" s="227">
        <v>0.16750000000000001</v>
      </c>
      <c r="W50" s="193">
        <f t="shared" si="0"/>
        <v>50.757575757574926</v>
      </c>
      <c r="X50" s="403"/>
    </row>
    <row r="51" spans="1:24" x14ac:dyDescent="0.25">
      <c r="A51" s="409"/>
      <c r="B51" s="399"/>
      <c r="C51" s="399"/>
      <c r="D51" s="399"/>
      <c r="E51" s="191" t="s">
        <v>286</v>
      </c>
      <c r="F51" s="272">
        <v>13054</v>
      </c>
      <c r="G51" s="272">
        <v>4</v>
      </c>
      <c r="H51" s="192">
        <f>F51+G51</f>
        <v>13058</v>
      </c>
      <c r="I51" s="245">
        <f>IFERROR((H51/$H$54),0)</f>
        <v>5.9713641580961874E-2</v>
      </c>
      <c r="J51" s="227">
        <v>45.515999999999998</v>
      </c>
      <c r="K51" s="227">
        <v>3.2000000000000001E-2</v>
      </c>
      <c r="L51" s="228">
        <f>J51+K51</f>
        <v>45.547999999999995</v>
      </c>
      <c r="M51" s="245">
        <f>IFERROR((L51/$L$54),0)</f>
        <v>0.15457763328027799</v>
      </c>
      <c r="N51" s="400"/>
      <c r="O51" s="227">
        <v>13.612999999999998</v>
      </c>
      <c r="P51" s="227">
        <v>0.29800000000000004</v>
      </c>
      <c r="Q51" s="228">
        <f>O51+P51</f>
        <v>13.910999999999998</v>
      </c>
      <c r="R51" s="245">
        <f>IFERROR((Q51/$Q$54),0)</f>
        <v>0.20178416013925154</v>
      </c>
      <c r="S51" s="408"/>
      <c r="T51" s="401"/>
      <c r="U51" s="227">
        <v>10.387499999999999</v>
      </c>
      <c r="V51" s="227">
        <v>9.5031999999999996</v>
      </c>
      <c r="W51" s="193">
        <f t="shared" si="0"/>
        <v>0.91486883273164865</v>
      </c>
      <c r="X51" s="403"/>
    </row>
    <row r="52" spans="1:24" x14ac:dyDescent="0.25">
      <c r="A52" s="409"/>
      <c r="B52" s="399"/>
      <c r="C52" s="399"/>
      <c r="D52" s="399"/>
      <c r="E52" s="191" t="s">
        <v>287</v>
      </c>
      <c r="F52" s="272">
        <v>42</v>
      </c>
      <c r="G52" s="272">
        <v>0</v>
      </c>
      <c r="H52" s="192">
        <f>F52+G52</f>
        <v>42</v>
      </c>
      <c r="I52" s="245">
        <f>IFERROR((H52/$H$54),0)</f>
        <v>1.9206409453211815E-4</v>
      </c>
      <c r="J52" s="227">
        <v>10.394</v>
      </c>
      <c r="K52" s="227">
        <v>0</v>
      </c>
      <c r="L52" s="228">
        <f>J52+K52</f>
        <v>10.394</v>
      </c>
      <c r="M52" s="245">
        <f>IFERROR((L52/$L$54),0)</f>
        <v>3.5274434010608799E-2</v>
      </c>
      <c r="N52" s="400"/>
      <c r="O52" s="227">
        <v>5.0760000000000005</v>
      </c>
      <c r="P52" s="227">
        <v>0</v>
      </c>
      <c r="Q52" s="228">
        <f>O52+P52</f>
        <v>5.0760000000000005</v>
      </c>
      <c r="R52" s="245">
        <f>IFERROR((Q52/$Q$54),0)</f>
        <v>7.3629242819843371E-2</v>
      </c>
      <c r="S52" s="408"/>
      <c r="T52" s="401"/>
      <c r="U52" s="227">
        <v>3.9390999999999998</v>
      </c>
      <c r="V52" s="227">
        <v>4.0289999999999999</v>
      </c>
      <c r="W52" s="193">
        <f t="shared" si="0"/>
        <v>1.0228224721383057</v>
      </c>
      <c r="X52" s="403"/>
    </row>
    <row r="53" spans="1:24" ht="15.75" thickBot="1" x14ac:dyDescent="0.3">
      <c r="A53" s="409"/>
      <c r="B53" s="399"/>
      <c r="C53" s="399"/>
      <c r="D53" s="399"/>
      <c r="E53" s="191" t="s">
        <v>288</v>
      </c>
      <c r="F53" s="272">
        <v>2934</v>
      </c>
      <c r="G53" s="272">
        <v>6</v>
      </c>
      <c r="H53" s="192">
        <f>F53+G53</f>
        <v>2940</v>
      </c>
      <c r="I53" s="245">
        <f>IFERROR((H53/$H$54),0)</f>
        <v>1.344448661724827E-2</v>
      </c>
      <c r="J53" s="227">
        <v>13.083</v>
      </c>
      <c r="K53" s="227">
        <v>6.0000000000000001E-3</v>
      </c>
      <c r="L53" s="228">
        <f>J53+K53</f>
        <v>13.089</v>
      </c>
      <c r="M53" s="245">
        <f>IFERROR((L53/$L$54),0)</f>
        <v>4.4420537499024304E-2</v>
      </c>
      <c r="N53" s="400"/>
      <c r="O53" s="227">
        <v>6.0889999999999986</v>
      </c>
      <c r="P53" s="227">
        <v>0.48399999999999999</v>
      </c>
      <c r="Q53" s="228">
        <f>O53+P53</f>
        <v>6.5729999999999986</v>
      </c>
      <c r="R53" s="245">
        <f>IFERROR((Q53/$Q$54),0)</f>
        <v>9.5343777197563095E-2</v>
      </c>
      <c r="S53" s="408"/>
      <c r="T53" s="401"/>
      <c r="U53" s="227">
        <v>4.6633000000000004</v>
      </c>
      <c r="V53" s="227">
        <v>3.2066999999999997</v>
      </c>
      <c r="W53" s="193">
        <f t="shared" si="0"/>
        <v>0.68764608753457834</v>
      </c>
      <c r="X53" s="404"/>
    </row>
    <row r="54" spans="1:24" ht="15.75" thickBot="1" x14ac:dyDescent="0.3">
      <c r="A54" s="405" t="s">
        <v>289</v>
      </c>
      <c r="B54" s="406"/>
      <c r="C54" s="407"/>
      <c r="D54" s="194"/>
      <c r="E54" s="195"/>
      <c r="F54" s="273">
        <f>SUM(F49:F53)</f>
        <v>217867</v>
      </c>
      <c r="G54" s="273">
        <f>SUM(G49:G53)</f>
        <v>810</v>
      </c>
      <c r="H54" s="196">
        <f>SUM(H49:H53)</f>
        <v>218677</v>
      </c>
      <c r="I54" s="246">
        <v>1</v>
      </c>
      <c r="J54" s="229">
        <f>SUM(J49:J53)</f>
        <v>293.72400000000005</v>
      </c>
      <c r="K54" s="229">
        <f>SUM(K49:K53)</f>
        <v>0.93700000000000006</v>
      </c>
      <c r="L54" s="229">
        <f>SUM(L49:L53)</f>
        <v>294.661</v>
      </c>
      <c r="M54" s="246">
        <v>1</v>
      </c>
      <c r="N54" s="229">
        <f>N49</f>
        <v>100.17</v>
      </c>
      <c r="O54" s="229">
        <f>SUM(O49:O53)</f>
        <v>64.960999999999984</v>
      </c>
      <c r="P54" s="229">
        <f>SUM(P49:P53)</f>
        <v>3.9790000000000001</v>
      </c>
      <c r="Q54" s="229">
        <f>SUM(Q49:Q53)</f>
        <v>68.939999999999984</v>
      </c>
      <c r="R54" s="246">
        <v>1</v>
      </c>
      <c r="S54" s="229">
        <f>S49</f>
        <v>31.230000000000018</v>
      </c>
      <c r="T54" s="242">
        <f>T49</f>
        <v>0.31176999101527419</v>
      </c>
      <c r="U54" s="234">
        <f>SUM(U49:U53)</f>
        <v>40.277099999999997</v>
      </c>
      <c r="V54" s="235">
        <f>SUM(V49:V53)</f>
        <v>36.780999999999999</v>
      </c>
      <c r="W54" s="197">
        <f t="shared" si="0"/>
        <v>0.91319881520764901</v>
      </c>
      <c r="X54" s="244">
        <f>IFERROR(((1-(1-T54)*W54)*1),0)</f>
        <v>0.37150917120479876</v>
      </c>
    </row>
    <row r="55" spans="1:24" x14ac:dyDescent="0.25">
      <c r="A55" s="409">
        <f>A49+1</f>
        <v>9</v>
      </c>
      <c r="B55" s="399" t="s">
        <v>491</v>
      </c>
      <c r="C55" s="399">
        <v>3</v>
      </c>
      <c r="D55" s="399" t="s">
        <v>1276</v>
      </c>
      <c r="E55" s="191" t="s">
        <v>284</v>
      </c>
      <c r="F55" s="272">
        <v>91896</v>
      </c>
      <c r="G55" s="272">
        <v>585</v>
      </c>
      <c r="H55" s="192">
        <f>F55+G55</f>
        <v>92481</v>
      </c>
      <c r="I55" s="245">
        <f>IFERROR((H55/$H$60),0)</f>
        <v>0.93173277451464376</v>
      </c>
      <c r="J55" s="227">
        <v>73.947000000000003</v>
      </c>
      <c r="K55" s="227">
        <v>0.35899999999999999</v>
      </c>
      <c r="L55" s="228">
        <f>J55+K55</f>
        <v>74.305999999999997</v>
      </c>
      <c r="M55" s="245">
        <f>IFERROR((L55/$L$60),0)</f>
        <v>0.71647864236814185</v>
      </c>
      <c r="N55" s="400">
        <v>29.382000000000001</v>
      </c>
      <c r="O55" s="227">
        <v>15.081</v>
      </c>
      <c r="P55" s="227">
        <v>1.6020000000000001</v>
      </c>
      <c r="Q55" s="228">
        <f>O55+P55</f>
        <v>16.683</v>
      </c>
      <c r="R55" s="245">
        <f>IFERROR((Q55/$Q$60),0)</f>
        <v>0.73949468085106396</v>
      </c>
      <c r="S55" s="408">
        <f>N60-Q60</f>
        <v>6.8220000000000063</v>
      </c>
      <c r="T55" s="401">
        <f>IFERROR((S55/N60),0)</f>
        <v>0.23218296916479497</v>
      </c>
      <c r="U55" s="227">
        <v>7.4883999999999995</v>
      </c>
      <c r="V55" s="227">
        <v>6.4650999999999996</v>
      </c>
      <c r="W55" s="193">
        <f t="shared" si="0"/>
        <v>0.8633486459056674</v>
      </c>
      <c r="X55" s="402"/>
    </row>
    <row r="56" spans="1:24" x14ac:dyDescent="0.25">
      <c r="A56" s="409"/>
      <c r="B56" s="399"/>
      <c r="C56" s="399"/>
      <c r="D56" s="399"/>
      <c r="E56" s="191" t="s">
        <v>285</v>
      </c>
      <c r="F56" s="272">
        <v>1119</v>
      </c>
      <c r="G56" s="272">
        <v>32</v>
      </c>
      <c r="H56" s="192">
        <f>F56+G56</f>
        <v>1151</v>
      </c>
      <c r="I56" s="245">
        <f>IFERROR((H56/$H$60),0)</f>
        <v>1.159615946482364E-2</v>
      </c>
      <c r="J56" s="227">
        <v>11.574</v>
      </c>
      <c r="K56" s="227">
        <v>0.23</v>
      </c>
      <c r="L56" s="228">
        <f>J56+K56</f>
        <v>11.804</v>
      </c>
      <c r="M56" s="245">
        <f>IFERROR((L56/$L$60),0)</f>
        <v>0.11381737537363802</v>
      </c>
      <c r="N56" s="400"/>
      <c r="O56" s="227">
        <v>4.7000000000000097E-2</v>
      </c>
      <c r="P56" s="227">
        <v>0.4</v>
      </c>
      <c r="Q56" s="228">
        <f>O56+P56</f>
        <v>0.44700000000000012</v>
      </c>
      <c r="R56" s="245">
        <f>IFERROR((Q56/$Q$60),0)</f>
        <v>1.9813829787234054E-2</v>
      </c>
      <c r="S56" s="408"/>
      <c r="T56" s="401"/>
      <c r="U56" s="227">
        <v>0.14940000000000001</v>
      </c>
      <c r="V56" s="227">
        <v>5.5E-2</v>
      </c>
      <c r="W56" s="193">
        <f t="shared" si="0"/>
        <v>0.36813922356091028</v>
      </c>
      <c r="X56" s="403"/>
    </row>
    <row r="57" spans="1:24" x14ac:dyDescent="0.25">
      <c r="A57" s="409"/>
      <c r="B57" s="399"/>
      <c r="C57" s="399"/>
      <c r="D57" s="399"/>
      <c r="E57" s="191" t="s">
        <v>286</v>
      </c>
      <c r="F57" s="272">
        <v>4167</v>
      </c>
      <c r="G57" s="272">
        <v>0</v>
      </c>
      <c r="H57" s="192">
        <f>F57+G57</f>
        <v>4167</v>
      </c>
      <c r="I57" s="245">
        <f>IFERROR((H57/$H$60),0)</f>
        <v>4.1981925708010522E-2</v>
      </c>
      <c r="J57" s="227">
        <v>13.420999999999999</v>
      </c>
      <c r="K57" s="227">
        <v>0</v>
      </c>
      <c r="L57" s="228">
        <f>J57+K57</f>
        <v>13.420999999999999</v>
      </c>
      <c r="M57" s="245">
        <f>IFERROR((L57/$L$60),0)</f>
        <v>0.12940892874361198</v>
      </c>
      <c r="N57" s="400"/>
      <c r="O57" s="227">
        <v>3.5390000000000001</v>
      </c>
      <c r="P57" s="227">
        <v>7.3000000000000009E-2</v>
      </c>
      <c r="Q57" s="228">
        <f>O57+P57</f>
        <v>3.6120000000000001</v>
      </c>
      <c r="R57" s="245">
        <f>IFERROR((Q57/$Q$60),0)</f>
        <v>0.16010638297872345</v>
      </c>
      <c r="S57" s="408"/>
      <c r="T57" s="401"/>
      <c r="U57" s="227">
        <v>2.7223000000000002</v>
      </c>
      <c r="V57" s="227">
        <v>2.4079999999999995</v>
      </c>
      <c r="W57" s="193">
        <f t="shared" si="0"/>
        <v>0.88454615582411911</v>
      </c>
      <c r="X57" s="403"/>
    </row>
    <row r="58" spans="1:24" x14ac:dyDescent="0.25">
      <c r="A58" s="409"/>
      <c r="B58" s="399"/>
      <c r="C58" s="399"/>
      <c r="D58" s="399"/>
      <c r="E58" s="191" t="s">
        <v>287</v>
      </c>
      <c r="F58" s="272">
        <v>4</v>
      </c>
      <c r="G58" s="272">
        <v>0</v>
      </c>
      <c r="H58" s="192">
        <f>F58+G58</f>
        <v>4</v>
      </c>
      <c r="I58" s="245">
        <f>IFERROR((H58/$H$60),0)</f>
        <v>4.029942472571204E-5</v>
      </c>
      <c r="J58" s="227">
        <v>0.69099999999999995</v>
      </c>
      <c r="K58" s="227">
        <v>0</v>
      </c>
      <c r="L58" s="228">
        <f>J58+K58</f>
        <v>0.69099999999999995</v>
      </c>
      <c r="M58" s="245">
        <f>IFERROR((L58/$L$60),0)</f>
        <v>6.6628097579789786E-3</v>
      </c>
      <c r="N58" s="400"/>
      <c r="O58" s="227">
        <v>0.41200000000000003</v>
      </c>
      <c r="P58" s="227">
        <v>0</v>
      </c>
      <c r="Q58" s="228">
        <f>O58+P58</f>
        <v>0.41200000000000003</v>
      </c>
      <c r="R58" s="245">
        <f>IFERROR((Q58/$Q$60),0)</f>
        <v>1.8262411347517736E-2</v>
      </c>
      <c r="S58" s="408"/>
      <c r="T58" s="401"/>
      <c r="U58" s="227">
        <v>0.34089999999999998</v>
      </c>
      <c r="V58" s="227">
        <v>0.4158</v>
      </c>
      <c r="W58" s="193">
        <f t="shared" si="0"/>
        <v>1.2197125256673511</v>
      </c>
      <c r="X58" s="403"/>
    </row>
    <row r="59" spans="1:24" ht="15.75" thickBot="1" x14ac:dyDescent="0.3">
      <c r="A59" s="409"/>
      <c r="B59" s="399"/>
      <c r="C59" s="399"/>
      <c r="D59" s="399"/>
      <c r="E59" s="191" t="s">
        <v>288</v>
      </c>
      <c r="F59" s="272">
        <v>1452</v>
      </c>
      <c r="G59" s="272">
        <v>2</v>
      </c>
      <c r="H59" s="192">
        <f>F59+G59</f>
        <v>1454</v>
      </c>
      <c r="I59" s="245">
        <f>IFERROR((H59/$H$60),0)</f>
        <v>1.4648840887796328E-2</v>
      </c>
      <c r="J59" s="227">
        <v>3.4870000000000001</v>
      </c>
      <c r="K59" s="227">
        <v>1E-3</v>
      </c>
      <c r="L59" s="228">
        <f>J59+K59</f>
        <v>3.488</v>
      </c>
      <c r="M59" s="245">
        <f>IFERROR((L59/$L$60),0)</f>
        <v>3.3632243756629057E-2</v>
      </c>
      <c r="N59" s="400"/>
      <c r="O59" s="227">
        <v>1.3140000000000001</v>
      </c>
      <c r="P59" s="227">
        <v>9.1999999999999998E-2</v>
      </c>
      <c r="Q59" s="228">
        <f>O59+P59</f>
        <v>1.4060000000000001</v>
      </c>
      <c r="R59" s="245">
        <f>IFERROR((Q59/$Q$60),0)</f>
        <v>6.2322695035461013E-2</v>
      </c>
      <c r="S59" s="408"/>
      <c r="T59" s="401"/>
      <c r="U59" s="227">
        <v>1.0783999999999998</v>
      </c>
      <c r="V59" s="227">
        <v>0.49149999999999999</v>
      </c>
      <c r="W59" s="193">
        <f t="shared" si="0"/>
        <v>0.45576780415430274</v>
      </c>
      <c r="X59" s="404"/>
    </row>
    <row r="60" spans="1:24" ht="15.75" thickBot="1" x14ac:dyDescent="0.3">
      <c r="A60" s="405" t="s">
        <v>289</v>
      </c>
      <c r="B60" s="406"/>
      <c r="C60" s="407"/>
      <c r="D60" s="194"/>
      <c r="E60" s="195"/>
      <c r="F60" s="273">
        <f>SUM(F55:F59)</f>
        <v>98638</v>
      </c>
      <c r="G60" s="273">
        <f>SUM(G55:G59)</f>
        <v>619</v>
      </c>
      <c r="H60" s="196">
        <f>SUM(H55:H59)</f>
        <v>99257</v>
      </c>
      <c r="I60" s="246">
        <v>1</v>
      </c>
      <c r="J60" s="229">
        <f>SUM(J55:J59)</f>
        <v>103.12</v>
      </c>
      <c r="K60" s="229">
        <f>SUM(K55:K59)</f>
        <v>0.59</v>
      </c>
      <c r="L60" s="229">
        <f>SUM(L55:L59)</f>
        <v>103.71000000000001</v>
      </c>
      <c r="M60" s="246">
        <v>1</v>
      </c>
      <c r="N60" s="229">
        <f>N55</f>
        <v>29.382000000000001</v>
      </c>
      <c r="O60" s="229">
        <f>SUM(O55:O59)</f>
        <v>20.393000000000001</v>
      </c>
      <c r="P60" s="229">
        <f>SUM(P55:P59)</f>
        <v>2.1670000000000003</v>
      </c>
      <c r="Q60" s="229">
        <f>SUM(Q55:Q59)</f>
        <v>22.559999999999995</v>
      </c>
      <c r="R60" s="246">
        <v>1</v>
      </c>
      <c r="S60" s="229">
        <f>S55</f>
        <v>6.8220000000000063</v>
      </c>
      <c r="T60" s="242">
        <f>T55</f>
        <v>0.23218296916479497</v>
      </c>
      <c r="U60" s="234">
        <f>SUM(U55:U59)</f>
        <v>11.779399999999999</v>
      </c>
      <c r="V60" s="235">
        <f>SUM(V55:V59)</f>
        <v>9.8353999999999999</v>
      </c>
      <c r="W60" s="197">
        <f t="shared" si="0"/>
        <v>0.8349661273069936</v>
      </c>
      <c r="X60" s="244">
        <f>IFERROR(((1-(1-T60)*W60)*1),0)</f>
        <v>0.35889878728317437</v>
      </c>
    </row>
    <row r="61" spans="1:24" x14ac:dyDescent="0.25">
      <c r="A61" s="409">
        <f>A55+1</f>
        <v>10</v>
      </c>
      <c r="B61" s="399" t="s">
        <v>491</v>
      </c>
      <c r="C61" s="399">
        <v>3</v>
      </c>
      <c r="D61" s="399" t="s">
        <v>1275</v>
      </c>
      <c r="E61" s="191" t="s">
        <v>284</v>
      </c>
      <c r="F61" s="272">
        <v>184634</v>
      </c>
      <c r="G61" s="272">
        <v>309</v>
      </c>
      <c r="H61" s="192">
        <f>F61+G61</f>
        <v>184943</v>
      </c>
      <c r="I61" s="245">
        <f>IFERROR((H61/$H$66),0)</f>
        <v>0.93217237903225802</v>
      </c>
      <c r="J61" s="227">
        <v>152.27600000000001</v>
      </c>
      <c r="K61" s="227">
        <v>0.2</v>
      </c>
      <c r="L61" s="228">
        <f>J61+K61</f>
        <v>152.476</v>
      </c>
      <c r="M61" s="245">
        <f>IFERROR((L61/$L$66),0)</f>
        <v>0.70847563157185534</v>
      </c>
      <c r="N61" s="400">
        <v>60.115000000000002</v>
      </c>
      <c r="O61" s="227">
        <v>27.187000000000005</v>
      </c>
      <c r="P61" s="227">
        <v>5.048</v>
      </c>
      <c r="Q61" s="228">
        <f>O61+P61</f>
        <v>32.235000000000007</v>
      </c>
      <c r="R61" s="245">
        <f>IFERROR((Q61/$Q$66),0)</f>
        <v>0.66503682614346726</v>
      </c>
      <c r="S61" s="408">
        <f>N66-Q66</f>
        <v>11.643999999999991</v>
      </c>
      <c r="T61" s="401">
        <f>IFERROR((S61/N66),0)</f>
        <v>0.1936954171171919</v>
      </c>
      <c r="U61" s="227">
        <v>14.133000000000001</v>
      </c>
      <c r="V61" s="227">
        <v>12.383299999999998</v>
      </c>
      <c r="W61" s="193">
        <f t="shared" si="0"/>
        <v>0.87619755182905246</v>
      </c>
      <c r="X61" s="402"/>
    </row>
    <row r="62" spans="1:24" x14ac:dyDescent="0.25">
      <c r="A62" s="409"/>
      <c r="B62" s="399"/>
      <c r="C62" s="399"/>
      <c r="D62" s="399"/>
      <c r="E62" s="191" t="s">
        <v>285</v>
      </c>
      <c r="F62" s="272">
        <v>2731</v>
      </c>
      <c r="G62" s="272">
        <v>76</v>
      </c>
      <c r="H62" s="192">
        <f>F62+G62</f>
        <v>2807</v>
      </c>
      <c r="I62" s="245">
        <f>IFERROR((H62/$H$66),0)</f>
        <v>1.4148185483870968E-2</v>
      </c>
      <c r="J62" s="227">
        <v>16.408999999999999</v>
      </c>
      <c r="K62" s="227">
        <v>0.57599999999999996</v>
      </c>
      <c r="L62" s="228">
        <f>J62+K62</f>
        <v>16.984999999999999</v>
      </c>
      <c r="M62" s="245">
        <f>IFERROR((L62/$L$66),0)</f>
        <v>7.8920345511739307E-2</v>
      </c>
      <c r="N62" s="400"/>
      <c r="O62" s="227">
        <v>6.3000000000000167E-2</v>
      </c>
      <c r="P62" s="227">
        <v>0.73799999999999999</v>
      </c>
      <c r="Q62" s="228">
        <f>O62+P62</f>
        <v>0.80100000000000016</v>
      </c>
      <c r="R62" s="245">
        <f>IFERROR((Q62/$Q$66),0)</f>
        <v>1.6525345051680386E-2</v>
      </c>
      <c r="S62" s="408"/>
      <c r="T62" s="401"/>
      <c r="U62" s="227">
        <v>0.18709999999999996</v>
      </c>
      <c r="V62" s="227">
        <v>9.6099999999999991E-2</v>
      </c>
      <c r="W62" s="193">
        <f t="shared" si="0"/>
        <v>0.51362907536076974</v>
      </c>
      <c r="X62" s="403"/>
    </row>
    <row r="63" spans="1:24" x14ac:dyDescent="0.25">
      <c r="A63" s="409"/>
      <c r="B63" s="399"/>
      <c r="C63" s="399"/>
      <c r="D63" s="399"/>
      <c r="E63" s="191" t="s">
        <v>286</v>
      </c>
      <c r="F63" s="272">
        <v>7825</v>
      </c>
      <c r="G63" s="272">
        <v>4</v>
      </c>
      <c r="H63" s="192">
        <f>F63+G63</f>
        <v>7829</v>
      </c>
      <c r="I63" s="245">
        <f>IFERROR((H63/$H$66),0)</f>
        <v>3.9460685483870966E-2</v>
      </c>
      <c r="J63" s="227">
        <v>26.763000000000002</v>
      </c>
      <c r="K63" s="227">
        <v>4.0000000000000001E-3</v>
      </c>
      <c r="L63" s="228">
        <f>J63+K63</f>
        <v>26.767000000000003</v>
      </c>
      <c r="M63" s="245">
        <f>IFERROR((L63/$L$66),0)</f>
        <v>0.12437214532309251</v>
      </c>
      <c r="N63" s="400"/>
      <c r="O63" s="227">
        <v>7.0490000000000013</v>
      </c>
      <c r="P63" s="227">
        <v>0.27</v>
      </c>
      <c r="Q63" s="228">
        <f>O63+P63</f>
        <v>7.3190000000000008</v>
      </c>
      <c r="R63" s="245">
        <f>IFERROR((Q63/$Q$66),0)</f>
        <v>0.15099750366198345</v>
      </c>
      <c r="S63" s="408"/>
      <c r="T63" s="401"/>
      <c r="U63" s="227">
        <v>5.4458000000000002</v>
      </c>
      <c r="V63" s="227">
        <v>4.7492999999999999</v>
      </c>
      <c r="W63" s="193">
        <f t="shared" si="0"/>
        <v>0.87210327224650186</v>
      </c>
      <c r="X63" s="403"/>
    </row>
    <row r="64" spans="1:24" x14ac:dyDescent="0.25">
      <c r="A64" s="409"/>
      <c r="B64" s="399"/>
      <c r="C64" s="399"/>
      <c r="D64" s="399"/>
      <c r="E64" s="191" t="s">
        <v>287</v>
      </c>
      <c r="F64" s="272">
        <v>21</v>
      </c>
      <c r="G64" s="272">
        <v>0</v>
      </c>
      <c r="H64" s="192">
        <f>F64+G64</f>
        <v>21</v>
      </c>
      <c r="I64" s="245">
        <f>IFERROR((H64/$H$66),0)</f>
        <v>1.0584677419354838E-4</v>
      </c>
      <c r="J64" s="227">
        <v>8.81</v>
      </c>
      <c r="K64" s="227">
        <v>0</v>
      </c>
      <c r="L64" s="228">
        <f>J64+K64</f>
        <v>8.81</v>
      </c>
      <c r="M64" s="245">
        <f>IFERROR((L64/$L$66),0)</f>
        <v>4.0935427963404381E-2</v>
      </c>
      <c r="N64" s="400"/>
      <c r="O64" s="227">
        <v>4.0449999999999999</v>
      </c>
      <c r="P64" s="227">
        <v>0</v>
      </c>
      <c r="Q64" s="228">
        <f>O64+P64</f>
        <v>4.0449999999999999</v>
      </c>
      <c r="R64" s="245">
        <f>IFERROR((Q64/$Q$66),0)</f>
        <v>8.3451960966350991E-2</v>
      </c>
      <c r="S64" s="408"/>
      <c r="T64" s="401"/>
      <c r="U64" s="227">
        <v>3.1927999999999996</v>
      </c>
      <c r="V64" s="227">
        <v>3.2679</v>
      </c>
      <c r="W64" s="193">
        <f t="shared" si="0"/>
        <v>1.0235216737659736</v>
      </c>
      <c r="X64" s="403"/>
    </row>
    <row r="65" spans="1:24" ht="15.75" thickBot="1" x14ac:dyDescent="0.3">
      <c r="A65" s="409"/>
      <c r="B65" s="399"/>
      <c r="C65" s="399"/>
      <c r="D65" s="399"/>
      <c r="E65" s="191" t="s">
        <v>288</v>
      </c>
      <c r="F65" s="272">
        <v>2782</v>
      </c>
      <c r="G65" s="272">
        <v>18</v>
      </c>
      <c r="H65" s="192">
        <f>F65+G65</f>
        <v>2800</v>
      </c>
      <c r="I65" s="245">
        <f>IFERROR((H65/$H$66),0)</f>
        <v>1.4112903225806451E-2</v>
      </c>
      <c r="J65" s="227">
        <v>10.132999999999999</v>
      </c>
      <c r="K65" s="227">
        <v>4.5999999999999999E-2</v>
      </c>
      <c r="L65" s="228">
        <f>J65+K65</f>
        <v>10.178999999999998</v>
      </c>
      <c r="M65" s="245">
        <f>IFERROR((L65/$L$66),0)</f>
        <v>4.7296449629908408E-2</v>
      </c>
      <c r="N65" s="400"/>
      <c r="O65" s="227">
        <v>3.6199999999999997</v>
      </c>
      <c r="P65" s="227">
        <v>0.45100000000000007</v>
      </c>
      <c r="Q65" s="228">
        <f>O65+P65</f>
        <v>4.0709999999999997</v>
      </c>
      <c r="R65" s="245">
        <f>IFERROR((Q65/$Q$66),0)</f>
        <v>8.3988364176517893E-2</v>
      </c>
      <c r="S65" s="408"/>
      <c r="T65" s="401"/>
      <c r="U65" s="227">
        <v>3.0130999999999997</v>
      </c>
      <c r="V65" s="227">
        <v>1.5238999999999998</v>
      </c>
      <c r="W65" s="193">
        <f t="shared" si="0"/>
        <v>0.50575818924031724</v>
      </c>
      <c r="X65" s="404"/>
    </row>
    <row r="66" spans="1:24" ht="15.75" thickBot="1" x14ac:dyDescent="0.3">
      <c r="A66" s="405" t="s">
        <v>289</v>
      </c>
      <c r="B66" s="406"/>
      <c r="C66" s="407"/>
      <c r="D66" s="194"/>
      <c r="E66" s="195"/>
      <c r="F66" s="273">
        <f>SUM(F61:F65)</f>
        <v>197993</v>
      </c>
      <c r="G66" s="273">
        <f>SUM(G61:G65)</f>
        <v>407</v>
      </c>
      <c r="H66" s="196">
        <f>SUM(H61:H65)</f>
        <v>198400</v>
      </c>
      <c r="I66" s="246">
        <v>1</v>
      </c>
      <c r="J66" s="229">
        <f>SUM(J61:J65)</f>
        <v>214.39100000000002</v>
      </c>
      <c r="K66" s="229">
        <f>SUM(K61:K65)</f>
        <v>0.82600000000000007</v>
      </c>
      <c r="L66" s="229">
        <f>SUM(L61:L65)</f>
        <v>215.21700000000001</v>
      </c>
      <c r="M66" s="246">
        <v>1</v>
      </c>
      <c r="N66" s="229">
        <f>N61</f>
        <v>60.115000000000002</v>
      </c>
      <c r="O66" s="229">
        <f>SUM(O61:O65)</f>
        <v>41.964000000000006</v>
      </c>
      <c r="P66" s="229">
        <f>SUM(P61:P65)</f>
        <v>6.5069999999999997</v>
      </c>
      <c r="Q66" s="229">
        <f>SUM(Q61:Q65)</f>
        <v>48.471000000000011</v>
      </c>
      <c r="R66" s="246">
        <v>1</v>
      </c>
      <c r="S66" s="229">
        <f>S61</f>
        <v>11.643999999999991</v>
      </c>
      <c r="T66" s="242">
        <f>T61</f>
        <v>0.1936954171171919</v>
      </c>
      <c r="U66" s="234">
        <f>SUM(U61:U65)</f>
        <v>25.971800000000002</v>
      </c>
      <c r="V66" s="235">
        <f>SUM(V61:V65)</f>
        <v>22.020499999999998</v>
      </c>
      <c r="W66" s="197">
        <f t="shared" si="0"/>
        <v>0.84786191176583825</v>
      </c>
      <c r="X66" s="244">
        <f>IFERROR(((1-(1-T66)*W66)*1),0)</f>
        <v>0.31636505489142552</v>
      </c>
    </row>
    <row r="67" spans="1:24" x14ac:dyDescent="0.25">
      <c r="A67" s="409">
        <f>A61+1</f>
        <v>11</v>
      </c>
      <c r="B67" s="399" t="s">
        <v>493</v>
      </c>
      <c r="C67" s="399">
        <v>4</v>
      </c>
      <c r="D67" s="399" t="s">
        <v>1277</v>
      </c>
      <c r="E67" s="191" t="s">
        <v>284</v>
      </c>
      <c r="F67" s="272">
        <v>86467</v>
      </c>
      <c r="G67" s="272">
        <v>782</v>
      </c>
      <c r="H67" s="192">
        <f>F67+G67</f>
        <v>87249</v>
      </c>
      <c r="I67" s="245">
        <f>IFERROR((H67/$H$72),0)</f>
        <v>0.90976298968749669</v>
      </c>
      <c r="J67" s="227">
        <v>116.777</v>
      </c>
      <c r="K67" s="227">
        <v>0.505</v>
      </c>
      <c r="L67" s="228">
        <f>J67+K67</f>
        <v>117.282</v>
      </c>
      <c r="M67" s="245">
        <f>IFERROR((L67/$L$72),0)</f>
        <v>0.21594242124625082</v>
      </c>
      <c r="N67" s="400">
        <v>476.161</v>
      </c>
      <c r="O67" s="227">
        <v>33.764999999999993</v>
      </c>
      <c r="P67" s="227">
        <v>2.6150000000000002</v>
      </c>
      <c r="Q67" s="228">
        <f>O67+P67</f>
        <v>36.379999999999995</v>
      </c>
      <c r="R67" s="245">
        <f>IFERROR((Q67/$Q$72),0)</f>
        <v>8.0181786524258405E-2</v>
      </c>
      <c r="S67" s="408">
        <f>N72-Q72</f>
        <v>22.442000000000064</v>
      </c>
      <c r="T67" s="401">
        <f>IFERROR((S67/N72),0)</f>
        <v>4.7131117416168197E-2</v>
      </c>
      <c r="U67" s="227">
        <v>17.974699999999999</v>
      </c>
      <c r="V67" s="227">
        <v>15.4078</v>
      </c>
      <c r="W67" s="193">
        <f t="shared" si="0"/>
        <v>0.8571937222874374</v>
      </c>
      <c r="X67" s="402"/>
    </row>
    <row r="68" spans="1:24" x14ac:dyDescent="0.25">
      <c r="A68" s="409"/>
      <c r="B68" s="399"/>
      <c r="C68" s="399"/>
      <c r="D68" s="399"/>
      <c r="E68" s="191" t="s">
        <v>285</v>
      </c>
      <c r="F68" s="272">
        <v>1256</v>
      </c>
      <c r="G68" s="272">
        <v>82</v>
      </c>
      <c r="H68" s="192">
        <f>F68+G68</f>
        <v>1338</v>
      </c>
      <c r="I68" s="245">
        <f>IFERROR((H68/$H$72),0)</f>
        <v>1.3951596926060707E-2</v>
      </c>
      <c r="J68" s="227">
        <v>7.6980000000000004</v>
      </c>
      <c r="K68" s="227">
        <v>0.38800000000000001</v>
      </c>
      <c r="L68" s="228">
        <f>J68+K68</f>
        <v>8.0860000000000003</v>
      </c>
      <c r="M68" s="245">
        <f>IFERROR((L68/$L$72),0)</f>
        <v>1.4888136442055765E-2</v>
      </c>
      <c r="N68" s="400"/>
      <c r="O68" s="227">
        <v>0.10600000000000009</v>
      </c>
      <c r="P68" s="227">
        <v>1.0269999999999999</v>
      </c>
      <c r="Q68" s="228">
        <f>O68+P68</f>
        <v>1.133</v>
      </c>
      <c r="R68" s="245">
        <f>IFERROR((Q68/$Q$72),0)</f>
        <v>2.4971403004943591E-3</v>
      </c>
      <c r="S68" s="408"/>
      <c r="T68" s="401"/>
      <c r="U68" s="227">
        <v>0.16580000000000003</v>
      </c>
      <c r="V68" s="227">
        <v>5.3499999999999999E-2</v>
      </c>
      <c r="W68" s="193">
        <f t="shared" si="0"/>
        <v>0.32267792521109762</v>
      </c>
      <c r="X68" s="403"/>
    </row>
    <row r="69" spans="1:24" x14ac:dyDescent="0.25">
      <c r="A69" s="409"/>
      <c r="B69" s="399"/>
      <c r="C69" s="399"/>
      <c r="D69" s="399"/>
      <c r="E69" s="191" t="s">
        <v>286</v>
      </c>
      <c r="F69" s="272">
        <v>6390</v>
      </c>
      <c r="G69" s="272">
        <v>5</v>
      </c>
      <c r="H69" s="192">
        <f>F69+G69</f>
        <v>6395</v>
      </c>
      <c r="I69" s="245">
        <f>IFERROR((H69/$H$72),0)</f>
        <v>6.668195989697924E-2</v>
      </c>
      <c r="J69" s="227">
        <v>33.374000000000002</v>
      </c>
      <c r="K69" s="227">
        <v>3.0000000000000001E-3</v>
      </c>
      <c r="L69" s="228">
        <f>J69+K69</f>
        <v>33.377000000000002</v>
      </c>
      <c r="M69" s="245">
        <f>IFERROR((L69/$L$72),0)</f>
        <v>6.1454530055218316E-2</v>
      </c>
      <c r="N69" s="400"/>
      <c r="O69" s="227">
        <v>10.752000000000001</v>
      </c>
      <c r="P69" s="227">
        <v>0.45499999999999996</v>
      </c>
      <c r="Q69" s="228">
        <f>O69+P69</f>
        <v>11.207000000000001</v>
      </c>
      <c r="R69" s="245">
        <f>IFERROR((Q69/$Q$72),0)</f>
        <v>2.4700310103830791E-2</v>
      </c>
      <c r="S69" s="408"/>
      <c r="T69" s="401"/>
      <c r="U69" s="227">
        <v>8.5167999999999999</v>
      </c>
      <c r="V69" s="227">
        <v>7.6203000000000021</v>
      </c>
      <c r="W69" s="193">
        <f t="shared" si="0"/>
        <v>0.89473746007890309</v>
      </c>
      <c r="X69" s="403"/>
    </row>
    <row r="70" spans="1:24" x14ac:dyDescent="0.25">
      <c r="A70" s="409"/>
      <c r="B70" s="399"/>
      <c r="C70" s="399"/>
      <c r="D70" s="399"/>
      <c r="E70" s="191" t="s">
        <v>287</v>
      </c>
      <c r="F70" s="272">
        <v>61</v>
      </c>
      <c r="G70" s="272">
        <v>0</v>
      </c>
      <c r="H70" s="192">
        <f>F70+G70</f>
        <v>61</v>
      </c>
      <c r="I70" s="245">
        <f>IFERROR((H70/$H$72),0)</f>
        <v>6.3605935163654943E-4</v>
      </c>
      <c r="J70" s="227">
        <v>344.07299999999998</v>
      </c>
      <c r="K70" s="227">
        <v>0</v>
      </c>
      <c r="L70" s="228">
        <f>J70+K70</f>
        <v>344.07299999999998</v>
      </c>
      <c r="M70" s="245">
        <f>IFERROR((L70/$L$72),0)</f>
        <v>0.63351543037688007</v>
      </c>
      <c r="N70" s="400"/>
      <c r="O70" s="227">
        <v>371.53699999999998</v>
      </c>
      <c r="P70" s="227">
        <v>0</v>
      </c>
      <c r="Q70" s="228">
        <f>O70+P70</f>
        <v>371.53699999999998</v>
      </c>
      <c r="R70" s="245">
        <f>IFERROR((Q70/$Q$72),0)</f>
        <v>0.81887026992477729</v>
      </c>
      <c r="S70" s="408"/>
      <c r="T70" s="401"/>
      <c r="U70" s="227">
        <v>236.66</v>
      </c>
      <c r="V70" s="227">
        <v>240.673</v>
      </c>
      <c r="W70" s="193">
        <f t="shared" si="0"/>
        <v>1.0169568156849489</v>
      </c>
      <c r="X70" s="403"/>
    </row>
    <row r="71" spans="1:24" ht="15.75" thickBot="1" x14ac:dyDescent="0.3">
      <c r="A71" s="409"/>
      <c r="B71" s="399"/>
      <c r="C71" s="399"/>
      <c r="D71" s="399"/>
      <c r="E71" s="191" t="s">
        <v>288</v>
      </c>
      <c r="F71" s="272">
        <v>856</v>
      </c>
      <c r="G71" s="272">
        <v>4</v>
      </c>
      <c r="H71" s="192">
        <f>F71+G71</f>
        <v>860</v>
      </c>
      <c r="I71" s="245">
        <f>IFERROR((H71/$H$72),0)</f>
        <v>8.9673941378267622E-3</v>
      </c>
      <c r="J71" s="227">
        <v>40.286999999999999</v>
      </c>
      <c r="K71" s="227">
        <v>1.2E-2</v>
      </c>
      <c r="L71" s="228">
        <f>J71+K71</f>
        <v>40.298999999999999</v>
      </c>
      <c r="M71" s="245">
        <f>IFERROR((L71/$L$72),0)</f>
        <v>7.4199481879595006E-2</v>
      </c>
      <c r="N71" s="400"/>
      <c r="O71" s="227">
        <v>32.919000000000004</v>
      </c>
      <c r="P71" s="227">
        <v>0.54299999999999993</v>
      </c>
      <c r="Q71" s="228">
        <f>O71+P71</f>
        <v>33.462000000000003</v>
      </c>
      <c r="R71" s="245">
        <f>IFERROR((Q71/$Q$72),0)</f>
        <v>7.3750493146639243E-2</v>
      </c>
      <c r="S71" s="408"/>
      <c r="T71" s="401"/>
      <c r="U71" s="227">
        <v>22.445</v>
      </c>
      <c r="V71" s="227">
        <v>22.868400000000001</v>
      </c>
      <c r="W71" s="193">
        <f t="shared" ref="W71:W102" si="1">IFERROR(((V71/U71)*1),0)</f>
        <v>1.0188638895076856</v>
      </c>
      <c r="X71" s="404"/>
    </row>
    <row r="72" spans="1:24" ht="15.75" thickBot="1" x14ac:dyDescent="0.3">
      <c r="A72" s="405" t="s">
        <v>289</v>
      </c>
      <c r="B72" s="406"/>
      <c r="C72" s="407"/>
      <c r="D72" s="194"/>
      <c r="E72" s="195"/>
      <c r="F72" s="273">
        <f>SUM(F67:F71)</f>
        <v>95030</v>
      </c>
      <c r="G72" s="273">
        <f>SUM(G67:G71)</f>
        <v>873</v>
      </c>
      <c r="H72" s="196">
        <f>SUM(H67:H71)</f>
        <v>95903</v>
      </c>
      <c r="I72" s="246">
        <v>1</v>
      </c>
      <c r="J72" s="229">
        <f>SUM(J67:J71)</f>
        <v>542.20899999999995</v>
      </c>
      <c r="K72" s="229">
        <f>SUM(K67:K71)</f>
        <v>0.90800000000000003</v>
      </c>
      <c r="L72" s="229">
        <f>SUM(L67:L71)</f>
        <v>543.11699999999996</v>
      </c>
      <c r="M72" s="246">
        <v>1</v>
      </c>
      <c r="N72" s="229">
        <f>N67</f>
        <v>476.161</v>
      </c>
      <c r="O72" s="229">
        <f>SUM(O67:O71)</f>
        <v>449.07899999999995</v>
      </c>
      <c r="P72" s="229">
        <f>SUM(P67:P71)</f>
        <v>4.6400000000000006</v>
      </c>
      <c r="Q72" s="229">
        <f>SUM(Q67:Q71)</f>
        <v>453.71899999999994</v>
      </c>
      <c r="R72" s="246">
        <v>1</v>
      </c>
      <c r="S72" s="229">
        <f>S67</f>
        <v>22.442000000000064</v>
      </c>
      <c r="T72" s="242">
        <f>T67</f>
        <v>4.7131117416168197E-2</v>
      </c>
      <c r="U72" s="234">
        <f>SUM(U67:U71)</f>
        <v>285.76229999999998</v>
      </c>
      <c r="V72" s="235">
        <f>SUM(V67:V71)</f>
        <v>286.62299999999999</v>
      </c>
      <c r="W72" s="197">
        <f t="shared" si="1"/>
        <v>1.0030119438428373</v>
      </c>
      <c r="X72" s="244">
        <f>IFERROR(((1-(1-T72)*W72)*1),0)</f>
        <v>4.4261129852238512E-2</v>
      </c>
    </row>
    <row r="73" spans="1:24" x14ac:dyDescent="0.25">
      <c r="A73" s="409">
        <f>A67+1</f>
        <v>12</v>
      </c>
      <c r="B73" s="399" t="s">
        <v>493</v>
      </c>
      <c r="C73" s="399">
        <v>4</v>
      </c>
      <c r="D73" s="399" t="s">
        <v>1278</v>
      </c>
      <c r="E73" s="191" t="s">
        <v>284</v>
      </c>
      <c r="F73" s="272">
        <v>92571</v>
      </c>
      <c r="G73" s="272">
        <v>277</v>
      </c>
      <c r="H73" s="192">
        <f>F73+G73</f>
        <v>92848</v>
      </c>
      <c r="I73" s="245">
        <f>IFERROR((H73/$H$78),0)</f>
        <v>0.93220883534136545</v>
      </c>
      <c r="J73" s="227">
        <v>92.528000000000006</v>
      </c>
      <c r="K73" s="227">
        <v>0.19900000000000001</v>
      </c>
      <c r="L73" s="228">
        <f>J73+K73</f>
        <v>92.727000000000004</v>
      </c>
      <c r="M73" s="245">
        <f>IFERROR((L73/$L$78),0)</f>
        <v>0.78692906970823362</v>
      </c>
      <c r="N73" s="400">
        <v>54.997999999999998</v>
      </c>
      <c r="O73" s="227">
        <v>31.705999999999996</v>
      </c>
      <c r="P73" s="227">
        <v>0.52700000000000002</v>
      </c>
      <c r="Q73" s="228">
        <f>O73+P73</f>
        <v>32.232999999999997</v>
      </c>
      <c r="R73" s="245">
        <f>IFERROR((Q73/$Q$78),0)</f>
        <v>0.80399590930632814</v>
      </c>
      <c r="S73" s="408">
        <f>N78-Q78</f>
        <v>14.907000000000004</v>
      </c>
      <c r="T73" s="401">
        <f>IFERROR((S73/N78),0)</f>
        <v>0.27104621986254052</v>
      </c>
      <c r="U73" s="227">
        <v>15.0573</v>
      </c>
      <c r="V73" s="227">
        <v>13.040100000000002</v>
      </c>
      <c r="W73" s="193">
        <f t="shared" si="1"/>
        <v>0.86603175868183557</v>
      </c>
      <c r="X73" s="402"/>
    </row>
    <row r="74" spans="1:24" x14ac:dyDescent="0.25">
      <c r="A74" s="409"/>
      <c r="B74" s="399"/>
      <c r="C74" s="399"/>
      <c r="D74" s="399"/>
      <c r="E74" s="191" t="s">
        <v>285</v>
      </c>
      <c r="F74" s="272">
        <v>1028</v>
      </c>
      <c r="G74" s="272">
        <v>99</v>
      </c>
      <c r="H74" s="192">
        <f>F74+G74</f>
        <v>1127</v>
      </c>
      <c r="I74" s="245">
        <f>IFERROR((H74/$H$78),0)</f>
        <v>1.1315261044176708E-2</v>
      </c>
      <c r="J74" s="227">
        <v>5.2060000000000004</v>
      </c>
      <c r="K74" s="227">
        <v>0.49299999999999999</v>
      </c>
      <c r="L74" s="228">
        <f>J74+K74</f>
        <v>5.6990000000000007</v>
      </c>
      <c r="M74" s="245">
        <f>IFERROR((L74/$L$78),0)</f>
        <v>4.8364648573416845E-2</v>
      </c>
      <c r="N74" s="400"/>
      <c r="O74" s="227">
        <v>0.17500000000000004</v>
      </c>
      <c r="P74" s="227">
        <v>0.50600000000000001</v>
      </c>
      <c r="Q74" s="228">
        <f>O74+P74</f>
        <v>0.68100000000000005</v>
      </c>
      <c r="R74" s="245">
        <f>IFERROR((Q74/$Q$78),0)</f>
        <v>1.6986356040008983E-2</v>
      </c>
      <c r="S74" s="408"/>
      <c r="T74" s="401"/>
      <c r="U74" s="227">
        <v>0.13770000000000002</v>
      </c>
      <c r="V74" s="227">
        <v>2.9900000000000003E-2</v>
      </c>
      <c r="W74" s="193">
        <f t="shared" si="1"/>
        <v>0.21713870733478577</v>
      </c>
      <c r="X74" s="403"/>
    </row>
    <row r="75" spans="1:24" x14ac:dyDescent="0.25">
      <c r="A75" s="409"/>
      <c r="B75" s="399"/>
      <c r="C75" s="399"/>
      <c r="D75" s="399"/>
      <c r="E75" s="191" t="s">
        <v>286</v>
      </c>
      <c r="F75" s="272">
        <v>4814</v>
      </c>
      <c r="G75" s="272">
        <v>3</v>
      </c>
      <c r="H75" s="192">
        <f>F75+G75</f>
        <v>4817</v>
      </c>
      <c r="I75" s="245">
        <f>IFERROR((H75/$H$78),0)</f>
        <v>4.8363453815261047E-2</v>
      </c>
      <c r="J75" s="227">
        <v>15.78</v>
      </c>
      <c r="K75" s="227">
        <v>1.2999999999999999E-2</v>
      </c>
      <c r="L75" s="228">
        <f>J75+K75</f>
        <v>15.792999999999999</v>
      </c>
      <c r="M75" s="245">
        <f>IFERROR((L75/$L$78),0)</f>
        <v>0.13402753025442571</v>
      </c>
      <c r="N75" s="400"/>
      <c r="O75" s="227">
        <v>5.4029999999999996</v>
      </c>
      <c r="P75" s="227">
        <v>0.11599999999999999</v>
      </c>
      <c r="Q75" s="228">
        <f>O75+P75</f>
        <v>5.5189999999999992</v>
      </c>
      <c r="R75" s="245">
        <f>IFERROR((Q75/$Q$78),0)</f>
        <v>0.13766181936095384</v>
      </c>
      <c r="S75" s="408"/>
      <c r="T75" s="401"/>
      <c r="U75" s="227">
        <v>4.0515999999999996</v>
      </c>
      <c r="V75" s="227">
        <v>3.4805000000000001</v>
      </c>
      <c r="W75" s="193">
        <f t="shared" si="1"/>
        <v>0.85904334090235968</v>
      </c>
      <c r="X75" s="403"/>
    </row>
    <row r="76" spans="1:24" x14ac:dyDescent="0.25">
      <c r="A76" s="409"/>
      <c r="B76" s="399"/>
      <c r="C76" s="399"/>
      <c r="D76" s="399"/>
      <c r="E76" s="191" t="s">
        <v>287</v>
      </c>
      <c r="F76" s="272">
        <v>4</v>
      </c>
      <c r="G76" s="272">
        <v>0</v>
      </c>
      <c r="H76" s="192">
        <f>F76+G76</f>
        <v>4</v>
      </c>
      <c r="I76" s="245">
        <f>IFERROR((H76/$H$78),0)</f>
        <v>4.0160642570281125E-5</v>
      </c>
      <c r="J76" s="227">
        <v>0.60499999999999998</v>
      </c>
      <c r="K76" s="227">
        <v>0</v>
      </c>
      <c r="L76" s="228">
        <f>J76+K76</f>
        <v>0.60499999999999998</v>
      </c>
      <c r="M76" s="245">
        <f>IFERROR((L76/$L$78),0)</f>
        <v>5.1343415313067535E-3</v>
      </c>
      <c r="N76" s="400"/>
      <c r="O76" s="227">
        <v>0.28000000000000003</v>
      </c>
      <c r="P76" s="227">
        <v>0</v>
      </c>
      <c r="Q76" s="228">
        <f>O76+P76</f>
        <v>0.28000000000000003</v>
      </c>
      <c r="R76" s="245">
        <f>IFERROR((Q76/$Q$78),0)</f>
        <v>6.9841111471402578E-3</v>
      </c>
      <c r="S76" s="408"/>
      <c r="T76" s="401"/>
      <c r="U76" s="227">
        <v>0.2369</v>
      </c>
      <c r="V76" s="227">
        <v>0.1429</v>
      </c>
      <c r="W76" s="193">
        <f t="shared" si="1"/>
        <v>0.60320810468552133</v>
      </c>
      <c r="X76" s="403"/>
    </row>
    <row r="77" spans="1:24" ht="15.75" thickBot="1" x14ac:dyDescent="0.3">
      <c r="A77" s="409"/>
      <c r="B77" s="399"/>
      <c r="C77" s="399"/>
      <c r="D77" s="399"/>
      <c r="E77" s="191" t="s">
        <v>288</v>
      </c>
      <c r="F77" s="272">
        <v>719</v>
      </c>
      <c r="G77" s="272">
        <v>85</v>
      </c>
      <c r="H77" s="192">
        <f>F77+G77</f>
        <v>804</v>
      </c>
      <c r="I77" s="245">
        <f>IFERROR((H77/$H$78),0)</f>
        <v>8.0722891566265068E-3</v>
      </c>
      <c r="J77" s="227">
        <v>2.7229999999999999</v>
      </c>
      <c r="K77" s="227">
        <v>0.28699999999999998</v>
      </c>
      <c r="L77" s="228">
        <f>J77+K77</f>
        <v>3.01</v>
      </c>
      <c r="M77" s="245">
        <f>IFERROR((L77/$L$78),0)</f>
        <v>2.5544409932617067E-2</v>
      </c>
      <c r="N77" s="400"/>
      <c r="O77" s="227">
        <v>1.0069999999999999</v>
      </c>
      <c r="P77" s="227">
        <v>0.371</v>
      </c>
      <c r="Q77" s="228">
        <f>O77+P77</f>
        <v>1.3779999999999999</v>
      </c>
      <c r="R77" s="245">
        <f>IFERROR((Q77/$Q$78),0)</f>
        <v>3.4371804145568834E-2</v>
      </c>
      <c r="S77" s="408"/>
      <c r="T77" s="401"/>
      <c r="U77" s="227">
        <v>1.0325</v>
      </c>
      <c r="V77" s="227">
        <v>0.58960000000000001</v>
      </c>
      <c r="W77" s="193">
        <f t="shared" si="1"/>
        <v>0.57104116222760293</v>
      </c>
      <c r="X77" s="404"/>
    </row>
    <row r="78" spans="1:24" ht="15.75" thickBot="1" x14ac:dyDescent="0.3">
      <c r="A78" s="405" t="s">
        <v>289</v>
      </c>
      <c r="B78" s="406"/>
      <c r="C78" s="407"/>
      <c r="D78" s="194"/>
      <c r="E78" s="195"/>
      <c r="F78" s="273">
        <f>SUM(F73:F77)</f>
        <v>99136</v>
      </c>
      <c r="G78" s="273">
        <f>SUM(G73:G77)</f>
        <v>464</v>
      </c>
      <c r="H78" s="196">
        <f>SUM(H73:H77)</f>
        <v>99600</v>
      </c>
      <c r="I78" s="246">
        <v>1</v>
      </c>
      <c r="J78" s="229">
        <f>SUM(J73:J77)</f>
        <v>116.84200000000001</v>
      </c>
      <c r="K78" s="229">
        <f>SUM(K73:K77)</f>
        <v>0.99199999999999999</v>
      </c>
      <c r="L78" s="229">
        <f>SUM(L73:L77)</f>
        <v>117.834</v>
      </c>
      <c r="M78" s="246">
        <v>1</v>
      </c>
      <c r="N78" s="229">
        <f>N73</f>
        <v>54.997999999999998</v>
      </c>
      <c r="O78" s="229">
        <f>SUM(O73:O77)</f>
        <v>38.570999999999998</v>
      </c>
      <c r="P78" s="229">
        <f>SUM(P73:P77)</f>
        <v>1.52</v>
      </c>
      <c r="Q78" s="229">
        <f>SUM(Q73:Q77)</f>
        <v>40.090999999999994</v>
      </c>
      <c r="R78" s="246">
        <v>1</v>
      </c>
      <c r="S78" s="229">
        <f>S73</f>
        <v>14.907000000000004</v>
      </c>
      <c r="T78" s="242">
        <f>T73</f>
        <v>0.27104621986254052</v>
      </c>
      <c r="U78" s="234">
        <f>SUM(U73:U77)</f>
        <v>20.515999999999998</v>
      </c>
      <c r="V78" s="235">
        <f>SUM(V73:V77)</f>
        <v>17.283000000000005</v>
      </c>
      <c r="W78" s="197">
        <f t="shared" si="1"/>
        <v>0.84241567557028696</v>
      </c>
      <c r="X78" s="244">
        <f>IFERROR(((1-(1-T78)*W78)*1),0)</f>
        <v>0.38591790884598764</v>
      </c>
    </row>
    <row r="79" spans="1:24" x14ac:dyDescent="0.25">
      <c r="A79" s="409">
        <f>A73+1</f>
        <v>13</v>
      </c>
      <c r="B79" s="399" t="s">
        <v>493</v>
      </c>
      <c r="C79" s="399">
        <v>4</v>
      </c>
      <c r="D79" s="399" t="s">
        <v>1279</v>
      </c>
      <c r="E79" s="191" t="s">
        <v>284</v>
      </c>
      <c r="F79" s="272">
        <v>103000</v>
      </c>
      <c r="G79" s="272">
        <v>458</v>
      </c>
      <c r="H79" s="192">
        <f>F79+G79</f>
        <v>103458</v>
      </c>
      <c r="I79" s="245">
        <f>IFERROR((H79/$H$84),0)</f>
        <v>0.93502761032834147</v>
      </c>
      <c r="J79" s="227">
        <v>96.298000000000002</v>
      </c>
      <c r="K79" s="227">
        <v>0.27700000000000002</v>
      </c>
      <c r="L79" s="228">
        <f>J79+K79</f>
        <v>96.575000000000003</v>
      </c>
      <c r="M79" s="245">
        <f>IFERROR((L79/$L$84),0)</f>
        <v>0.62246614544727974</v>
      </c>
      <c r="N79" s="400">
        <v>84.283000000000001</v>
      </c>
      <c r="O79" s="227">
        <v>27.138000000000002</v>
      </c>
      <c r="P79" s="227">
        <v>1.5529999999999999</v>
      </c>
      <c r="Q79" s="228">
        <f>O79+P79</f>
        <v>28.691000000000003</v>
      </c>
      <c r="R79" s="245">
        <f>IFERROR((Q79/$Q$84),0)</f>
        <v>0.55275984972546</v>
      </c>
      <c r="S79" s="408">
        <f>N84-Q84</f>
        <v>32.378</v>
      </c>
      <c r="T79" s="401">
        <f>IFERROR((S79/N84),0)</f>
        <v>0.38415813390600712</v>
      </c>
      <c r="U79" s="227">
        <v>14.1229</v>
      </c>
      <c r="V79" s="227">
        <v>13.156700000000001</v>
      </c>
      <c r="W79" s="193">
        <f t="shared" si="1"/>
        <v>0.93158628893499218</v>
      </c>
      <c r="X79" s="402"/>
    </row>
    <row r="80" spans="1:24" x14ac:dyDescent="0.25">
      <c r="A80" s="409"/>
      <c r="B80" s="399"/>
      <c r="C80" s="399"/>
      <c r="D80" s="399"/>
      <c r="E80" s="191" t="s">
        <v>285</v>
      </c>
      <c r="F80" s="272">
        <v>683</v>
      </c>
      <c r="G80" s="272">
        <v>71</v>
      </c>
      <c r="H80" s="192">
        <f>F80+G80</f>
        <v>754</v>
      </c>
      <c r="I80" s="245">
        <f>IFERROR((H80/$H$84),0)</f>
        <v>6.8144640161956491E-3</v>
      </c>
      <c r="J80" s="227">
        <v>9.5410000000000004</v>
      </c>
      <c r="K80" s="227">
        <v>0.33800000000000002</v>
      </c>
      <c r="L80" s="228">
        <f>J80+K80</f>
        <v>9.8789999999999996</v>
      </c>
      <c r="M80" s="245">
        <f>IFERROR((L80/$L$84),0)</f>
        <v>6.3674274407182763E-2</v>
      </c>
      <c r="N80" s="400"/>
      <c r="O80" s="227">
        <v>0.10500000000000032</v>
      </c>
      <c r="P80" s="227">
        <v>0.42800000000000005</v>
      </c>
      <c r="Q80" s="228">
        <f>O80+P80</f>
        <v>0.53300000000000036</v>
      </c>
      <c r="R80" s="245">
        <f>IFERROR((Q80/$Q$84),0)</f>
        <v>1.02687602350448E-2</v>
      </c>
      <c r="S80" s="408"/>
      <c r="T80" s="401"/>
      <c r="U80" s="227">
        <v>0.1021</v>
      </c>
      <c r="V80" s="227">
        <v>5.7000000000000002E-2</v>
      </c>
      <c r="W80" s="193">
        <f t="shared" si="1"/>
        <v>0.55827619980411369</v>
      </c>
      <c r="X80" s="403"/>
    </row>
    <row r="81" spans="1:24" x14ac:dyDescent="0.25">
      <c r="A81" s="409"/>
      <c r="B81" s="399"/>
      <c r="C81" s="399"/>
      <c r="D81" s="399"/>
      <c r="E81" s="191" t="s">
        <v>286</v>
      </c>
      <c r="F81" s="272">
        <v>5570</v>
      </c>
      <c r="G81" s="272">
        <v>3</v>
      </c>
      <c r="H81" s="192">
        <f>F81+G81</f>
        <v>5573</v>
      </c>
      <c r="I81" s="245">
        <f>IFERROR((H81/$H$84),0)</f>
        <v>5.0367384565329382E-2</v>
      </c>
      <c r="J81" s="227">
        <v>22.125</v>
      </c>
      <c r="K81" s="227">
        <v>3.0000000000000001E-3</v>
      </c>
      <c r="L81" s="228">
        <f>J81+K81</f>
        <v>22.128</v>
      </c>
      <c r="M81" s="245">
        <f>IFERROR((L81/$L$84),0)</f>
        <v>0.14262418707178262</v>
      </c>
      <c r="N81" s="400"/>
      <c r="O81" s="227">
        <v>7.226</v>
      </c>
      <c r="P81" s="227">
        <v>0.255</v>
      </c>
      <c r="Q81" s="228">
        <f>O81+P81</f>
        <v>7.4809999999999999</v>
      </c>
      <c r="R81" s="245">
        <f>IFERROR((Q81/$Q$84),0)</f>
        <v>0.14412869665735478</v>
      </c>
      <c r="S81" s="408"/>
      <c r="T81" s="401"/>
      <c r="U81" s="227">
        <v>5.7594000000000003</v>
      </c>
      <c r="V81" s="227">
        <v>5.4175000000000004</v>
      </c>
      <c r="W81" s="193">
        <f t="shared" si="1"/>
        <v>0.94063617737958816</v>
      </c>
      <c r="X81" s="403"/>
    </row>
    <row r="82" spans="1:24" x14ac:dyDescent="0.25">
      <c r="A82" s="409"/>
      <c r="B82" s="399"/>
      <c r="C82" s="399"/>
      <c r="D82" s="399"/>
      <c r="E82" s="191" t="s">
        <v>287</v>
      </c>
      <c r="F82" s="272">
        <v>49</v>
      </c>
      <c r="G82" s="272">
        <v>0</v>
      </c>
      <c r="H82" s="192">
        <f>F82+G82</f>
        <v>49</v>
      </c>
      <c r="I82" s="245">
        <f>IFERROR((H82/$H$84),0)</f>
        <v>4.4284978354587108E-4</v>
      </c>
      <c r="J82" s="227">
        <v>23.154</v>
      </c>
      <c r="K82" s="227">
        <v>0</v>
      </c>
      <c r="L82" s="228">
        <f>J82+K82</f>
        <v>23.154</v>
      </c>
      <c r="M82" s="245">
        <f>IFERROR((L82/$L$84),0)</f>
        <v>0.14923718489967708</v>
      </c>
      <c r="N82" s="400"/>
      <c r="O82" s="227">
        <v>13.956</v>
      </c>
      <c r="P82" s="227">
        <v>0</v>
      </c>
      <c r="Q82" s="228">
        <f>O82+P82</f>
        <v>13.956</v>
      </c>
      <c r="R82" s="245">
        <f>IFERROR((Q82/$Q$84),0)</f>
        <v>0.26887583084481265</v>
      </c>
      <c r="S82" s="408"/>
      <c r="T82" s="401"/>
      <c r="U82" s="227">
        <v>9.6477000000000004</v>
      </c>
      <c r="V82" s="227">
        <v>9.5545000000000009</v>
      </c>
      <c r="W82" s="193">
        <f t="shared" si="1"/>
        <v>0.99033966644899829</v>
      </c>
      <c r="X82" s="403"/>
    </row>
    <row r="83" spans="1:24" ht="15.75" thickBot="1" x14ac:dyDescent="0.3">
      <c r="A83" s="409"/>
      <c r="B83" s="399"/>
      <c r="C83" s="399"/>
      <c r="D83" s="399"/>
      <c r="E83" s="191" t="s">
        <v>288</v>
      </c>
      <c r="F83" s="272">
        <v>741</v>
      </c>
      <c r="G83" s="272">
        <v>72</v>
      </c>
      <c r="H83" s="192">
        <f>F83+G83</f>
        <v>813</v>
      </c>
      <c r="I83" s="245">
        <f>IFERROR((H83/$H$84),0)</f>
        <v>7.3476913065876163E-3</v>
      </c>
      <c r="J83" s="227">
        <v>3.242</v>
      </c>
      <c r="K83" s="227">
        <v>0.17100000000000001</v>
      </c>
      <c r="L83" s="228">
        <f>J83+K83</f>
        <v>3.4129999999999998</v>
      </c>
      <c r="M83" s="245">
        <f>IFERROR((L83/$L$84),0)</f>
        <v>2.199820817407782E-2</v>
      </c>
      <c r="N83" s="400"/>
      <c r="O83" s="227">
        <v>1.0169999999999999</v>
      </c>
      <c r="P83" s="227">
        <v>0.22699999999999998</v>
      </c>
      <c r="Q83" s="228">
        <f>O83+P83</f>
        <v>1.2439999999999998</v>
      </c>
      <c r="R83" s="245">
        <f>IFERROR((Q83/$Q$84),0)</f>
        <v>2.3966862537327806E-2</v>
      </c>
      <c r="S83" s="408"/>
      <c r="T83" s="401"/>
      <c r="U83" s="227">
        <v>1.0082</v>
      </c>
      <c r="V83" s="227">
        <v>0.55679999999999996</v>
      </c>
      <c r="W83" s="193">
        <f t="shared" si="1"/>
        <v>0.55227137472723664</v>
      </c>
      <c r="X83" s="404"/>
    </row>
    <row r="84" spans="1:24" ht="15.75" thickBot="1" x14ac:dyDescent="0.3">
      <c r="A84" s="405" t="s">
        <v>289</v>
      </c>
      <c r="B84" s="406"/>
      <c r="C84" s="407"/>
      <c r="D84" s="194"/>
      <c r="E84" s="195"/>
      <c r="F84" s="273">
        <f>SUM(F79:F83)</f>
        <v>110043</v>
      </c>
      <c r="G84" s="273">
        <f>SUM(G79:G83)</f>
        <v>604</v>
      </c>
      <c r="H84" s="196">
        <f>SUM(H79:H83)</f>
        <v>110647</v>
      </c>
      <c r="I84" s="246">
        <v>1</v>
      </c>
      <c r="J84" s="229">
        <f>SUM(J79:J83)</f>
        <v>154.35999999999999</v>
      </c>
      <c r="K84" s="229">
        <f>SUM(K79:K83)</f>
        <v>0.78900000000000003</v>
      </c>
      <c r="L84" s="229">
        <f>SUM(L79:L83)</f>
        <v>155.149</v>
      </c>
      <c r="M84" s="246">
        <v>1</v>
      </c>
      <c r="N84" s="229">
        <f>N79</f>
        <v>84.283000000000001</v>
      </c>
      <c r="O84" s="229">
        <f>SUM(O79:O83)</f>
        <v>49.442</v>
      </c>
      <c r="P84" s="229">
        <f>SUM(P79:P83)</f>
        <v>2.4629999999999996</v>
      </c>
      <c r="Q84" s="229">
        <f>SUM(Q79:Q83)</f>
        <v>51.905000000000001</v>
      </c>
      <c r="R84" s="246">
        <v>1</v>
      </c>
      <c r="S84" s="229">
        <f>S79</f>
        <v>32.378</v>
      </c>
      <c r="T84" s="242">
        <f>T79</f>
        <v>0.38415813390600712</v>
      </c>
      <c r="U84" s="234">
        <f>SUM(U79:U83)</f>
        <v>30.6403</v>
      </c>
      <c r="V84" s="235">
        <f>SUM(V79:V83)</f>
        <v>28.7425</v>
      </c>
      <c r="W84" s="197">
        <f t="shared" si="1"/>
        <v>0.93806196414525966</v>
      </c>
      <c r="X84" s="244">
        <f>IFERROR(((1-(1-T84)*W84)*1),0)</f>
        <v>0.42230216948898713</v>
      </c>
    </row>
    <row r="85" spans="1:24" x14ac:dyDescent="0.25">
      <c r="A85" s="409">
        <f>A79+1</f>
        <v>14</v>
      </c>
      <c r="B85" s="399" t="s">
        <v>497</v>
      </c>
      <c r="C85" s="399">
        <v>5</v>
      </c>
      <c r="D85" s="399" t="s">
        <v>1258</v>
      </c>
      <c r="E85" s="191" t="s">
        <v>284</v>
      </c>
      <c r="F85" s="272">
        <v>107912</v>
      </c>
      <c r="G85" s="272">
        <v>778</v>
      </c>
      <c r="H85" s="192">
        <f>F85+G85</f>
        <v>108690</v>
      </c>
      <c r="I85" s="245">
        <f>IFERROR((H85/$H$90),0)</f>
        <v>0.92020488506963549</v>
      </c>
      <c r="J85" s="227">
        <v>91.756</v>
      </c>
      <c r="K85" s="227">
        <v>0.40899999999999997</v>
      </c>
      <c r="L85" s="228">
        <f>J85+K85</f>
        <v>92.165000000000006</v>
      </c>
      <c r="M85" s="245">
        <f>IFERROR((L85/$L$90),0)</f>
        <v>0.4656114860768702</v>
      </c>
      <c r="N85" s="400">
        <v>87.665999999999997</v>
      </c>
      <c r="O85" s="227">
        <v>19.243999999999996</v>
      </c>
      <c r="P85" s="227">
        <v>1.4460000000000002</v>
      </c>
      <c r="Q85" s="228">
        <f>O85+P85</f>
        <v>20.689999999999998</v>
      </c>
      <c r="R85" s="245">
        <f>IFERROR((Q85/$Q$90),0)</f>
        <v>0.26797394086181658</v>
      </c>
      <c r="S85" s="408">
        <f>N90-Q90</f>
        <v>10.456999999999994</v>
      </c>
      <c r="T85" s="401">
        <f>IFERROR((S85/N90),0)</f>
        <v>0.11928227591084337</v>
      </c>
      <c r="U85" s="227">
        <v>9.7649000000000008</v>
      </c>
      <c r="V85" s="227">
        <v>8.92</v>
      </c>
      <c r="W85" s="193">
        <f t="shared" si="1"/>
        <v>0.91347581644461273</v>
      </c>
      <c r="X85" s="402"/>
    </row>
    <row r="86" spans="1:24" x14ac:dyDescent="0.25">
      <c r="A86" s="409"/>
      <c r="B86" s="399"/>
      <c r="C86" s="399"/>
      <c r="D86" s="399"/>
      <c r="E86" s="191" t="s">
        <v>285</v>
      </c>
      <c r="F86" s="272">
        <v>1146</v>
      </c>
      <c r="G86" s="272">
        <v>28</v>
      </c>
      <c r="H86" s="192">
        <f>F86+G86</f>
        <v>1174</v>
      </c>
      <c r="I86" s="245">
        <f>IFERROR((H86/$H$90),0)</f>
        <v>9.9394657748804131E-3</v>
      </c>
      <c r="J86" s="227">
        <v>9.4610000000000003</v>
      </c>
      <c r="K86" s="227">
        <v>0.14799999999999999</v>
      </c>
      <c r="L86" s="228">
        <f>J86+K86</f>
        <v>9.609</v>
      </c>
      <c r="M86" s="245">
        <f>IFERROR((L86/$L$90),0)</f>
        <v>4.8544032655700599E-2</v>
      </c>
      <c r="N86" s="400"/>
      <c r="O86" s="227">
        <v>0.17499999999999999</v>
      </c>
      <c r="P86" s="227">
        <v>0.20700000000000002</v>
      </c>
      <c r="Q86" s="228">
        <f>O86+P86</f>
        <v>0.38200000000000001</v>
      </c>
      <c r="R86" s="245">
        <f>IFERROR((Q86/$Q$90),0)</f>
        <v>4.9476097346164306E-3</v>
      </c>
      <c r="S86" s="408"/>
      <c r="T86" s="401"/>
      <c r="U86" s="227">
        <v>9.5000000000000001E-2</v>
      </c>
      <c r="V86" s="227">
        <v>0.125</v>
      </c>
      <c r="W86" s="193">
        <f t="shared" si="1"/>
        <v>1.3157894736842106</v>
      </c>
      <c r="X86" s="403"/>
    </row>
    <row r="87" spans="1:24" x14ac:dyDescent="0.25">
      <c r="A87" s="409"/>
      <c r="B87" s="399"/>
      <c r="C87" s="399"/>
      <c r="D87" s="399"/>
      <c r="E87" s="191" t="s">
        <v>286</v>
      </c>
      <c r="F87" s="272">
        <v>6647</v>
      </c>
      <c r="G87" s="272">
        <v>2</v>
      </c>
      <c r="H87" s="192">
        <f>F87+G87</f>
        <v>6649</v>
      </c>
      <c r="I87" s="245">
        <f>IFERROR((H87/$H$90),0)</f>
        <v>5.6292596198619989E-2</v>
      </c>
      <c r="J87" s="227">
        <v>26.21</v>
      </c>
      <c r="K87" s="227">
        <v>8.0000000000000002E-3</v>
      </c>
      <c r="L87" s="228">
        <f>J87+K87</f>
        <v>26.218</v>
      </c>
      <c r="M87" s="245">
        <f>IFERROR((L87/$L$90),0)</f>
        <v>0.13245160247342683</v>
      </c>
      <c r="N87" s="400"/>
      <c r="O87" s="227">
        <v>7.7470000000000008</v>
      </c>
      <c r="P87" s="227">
        <v>0.14300000000000002</v>
      </c>
      <c r="Q87" s="228">
        <f>O87+P87</f>
        <v>7.8900000000000006</v>
      </c>
      <c r="R87" s="245">
        <f>IFERROR((Q87/$Q$90),0)</f>
        <v>0.10219015917833414</v>
      </c>
      <c r="S87" s="408"/>
      <c r="T87" s="401"/>
      <c r="U87" s="227">
        <v>5.8758999999999988</v>
      </c>
      <c r="V87" s="227">
        <v>5.1307000000000009</v>
      </c>
      <c r="W87" s="193">
        <f t="shared" si="1"/>
        <v>0.87317687503191033</v>
      </c>
      <c r="X87" s="403"/>
    </row>
    <row r="88" spans="1:24" x14ac:dyDescent="0.25">
      <c r="A88" s="409"/>
      <c r="B88" s="399"/>
      <c r="C88" s="399"/>
      <c r="D88" s="399"/>
      <c r="E88" s="191" t="s">
        <v>287</v>
      </c>
      <c r="F88" s="272">
        <v>33</v>
      </c>
      <c r="G88" s="272">
        <v>0</v>
      </c>
      <c r="H88" s="192">
        <f>F88+G88</f>
        <v>33</v>
      </c>
      <c r="I88" s="245">
        <f>IFERROR((H88/$H$90),0)</f>
        <v>2.7938873132117006E-4</v>
      </c>
      <c r="J88" s="227">
        <v>36.307000000000002</v>
      </c>
      <c r="K88" s="227">
        <v>0</v>
      </c>
      <c r="L88" s="228">
        <f>J88+K88</f>
        <v>36.307000000000002</v>
      </c>
      <c r="M88" s="245">
        <f>IFERROR((L88/$L$90),0)</f>
        <v>0.18342056339166632</v>
      </c>
      <c r="N88" s="400"/>
      <c r="O88" s="227">
        <v>29.188000000000002</v>
      </c>
      <c r="P88" s="227">
        <v>0</v>
      </c>
      <c r="Q88" s="228">
        <f>O88+P88</f>
        <v>29.188000000000002</v>
      </c>
      <c r="R88" s="245">
        <f>IFERROR((Q88/$Q$90),0)</f>
        <v>0.37803882967011621</v>
      </c>
      <c r="S88" s="408"/>
      <c r="T88" s="401"/>
      <c r="U88" s="227">
        <v>19.470199999999998</v>
      </c>
      <c r="V88" s="227">
        <v>20.162600000000001</v>
      </c>
      <c r="W88" s="193">
        <f t="shared" si="1"/>
        <v>1.0355620383971404</v>
      </c>
      <c r="X88" s="403"/>
    </row>
    <row r="89" spans="1:24" ht="15.75" thickBot="1" x14ac:dyDescent="0.3">
      <c r="A89" s="409"/>
      <c r="B89" s="399"/>
      <c r="C89" s="399"/>
      <c r="D89" s="399"/>
      <c r="E89" s="191" t="s">
        <v>288</v>
      </c>
      <c r="F89" s="272">
        <v>1552</v>
      </c>
      <c r="G89" s="272">
        <v>17</v>
      </c>
      <c r="H89" s="192">
        <f>F89+G89</f>
        <v>1569</v>
      </c>
      <c r="I89" s="245">
        <f>IFERROR((H89/$H$90),0)</f>
        <v>1.3283664225542903E-2</v>
      </c>
      <c r="J89" s="227">
        <v>33.591000000000001</v>
      </c>
      <c r="K89" s="227">
        <v>5.3999999999999999E-2</v>
      </c>
      <c r="L89" s="228">
        <f>J89+K89</f>
        <v>33.645000000000003</v>
      </c>
      <c r="M89" s="245">
        <f>IFERROR((L89/$L$90),0)</f>
        <v>0.16997231540233601</v>
      </c>
      <c r="N89" s="400"/>
      <c r="O89" s="227">
        <v>18.909999999999997</v>
      </c>
      <c r="P89" s="227">
        <v>0.14900000000000002</v>
      </c>
      <c r="Q89" s="228">
        <f>O89+P89</f>
        <v>19.058999999999997</v>
      </c>
      <c r="R89" s="245">
        <f>IFERROR((Q89/$Q$90),0)</f>
        <v>0.24684946055511658</v>
      </c>
      <c r="S89" s="408"/>
      <c r="T89" s="401"/>
      <c r="U89" s="227">
        <v>13.564699999999998</v>
      </c>
      <c r="V89" s="227">
        <v>12.567500000000001</v>
      </c>
      <c r="W89" s="193">
        <f t="shared" si="1"/>
        <v>0.92648565762604429</v>
      </c>
      <c r="X89" s="404"/>
    </row>
    <row r="90" spans="1:24" ht="15.75" thickBot="1" x14ac:dyDescent="0.3">
      <c r="A90" s="405" t="s">
        <v>289</v>
      </c>
      <c r="B90" s="406"/>
      <c r="C90" s="407"/>
      <c r="D90" s="194"/>
      <c r="E90" s="195"/>
      <c r="F90" s="273">
        <f>SUM(F85:F89)</f>
        <v>117290</v>
      </c>
      <c r="G90" s="273">
        <f>SUM(G85:G89)</f>
        <v>825</v>
      </c>
      <c r="H90" s="196">
        <f>SUM(H85:H89)</f>
        <v>118115</v>
      </c>
      <c r="I90" s="246">
        <v>1</v>
      </c>
      <c r="J90" s="229">
        <f>SUM(J85:J89)</f>
        <v>197.32499999999999</v>
      </c>
      <c r="K90" s="229">
        <f>SUM(K85:K89)</f>
        <v>0.61899999999999999</v>
      </c>
      <c r="L90" s="229">
        <f>SUM(L85:L89)</f>
        <v>197.94400000000002</v>
      </c>
      <c r="M90" s="246">
        <v>1</v>
      </c>
      <c r="N90" s="229">
        <f>N85</f>
        <v>87.665999999999997</v>
      </c>
      <c r="O90" s="229">
        <f>SUM(O85:O89)</f>
        <v>75.263999999999996</v>
      </c>
      <c r="P90" s="229">
        <f>SUM(P85:P89)</f>
        <v>1.9450000000000003</v>
      </c>
      <c r="Q90" s="229">
        <f>SUM(Q85:Q89)</f>
        <v>77.209000000000003</v>
      </c>
      <c r="R90" s="246">
        <v>1</v>
      </c>
      <c r="S90" s="229">
        <f>S85</f>
        <v>10.456999999999994</v>
      </c>
      <c r="T90" s="242">
        <f>T85</f>
        <v>0.11928227591084337</v>
      </c>
      <c r="U90" s="234">
        <f>SUM(U85:U89)</f>
        <v>48.770700000000005</v>
      </c>
      <c r="V90" s="235">
        <f>SUM(V85:V89)</f>
        <v>46.905800000000006</v>
      </c>
      <c r="W90" s="197">
        <f t="shared" si="1"/>
        <v>0.96176187752072462</v>
      </c>
      <c r="X90" s="244">
        <f>IFERROR(((1-(1-T90)*W90)*1),0)</f>
        <v>0.15295926811423322</v>
      </c>
    </row>
    <row r="91" spans="1:24" x14ac:dyDescent="0.25">
      <c r="A91" s="409">
        <f>A85+1</f>
        <v>15</v>
      </c>
      <c r="B91" s="399" t="s">
        <v>497</v>
      </c>
      <c r="C91" s="399">
        <v>5</v>
      </c>
      <c r="D91" s="399" t="s">
        <v>1280</v>
      </c>
      <c r="E91" s="191" t="s">
        <v>284</v>
      </c>
      <c r="F91" s="272">
        <v>82617</v>
      </c>
      <c r="G91" s="272">
        <v>920</v>
      </c>
      <c r="H91" s="192">
        <f>F91+G91</f>
        <v>83537</v>
      </c>
      <c r="I91" s="245">
        <f>IFERROR((H91/$H$96),0)</f>
        <v>0.90446183995409313</v>
      </c>
      <c r="J91" s="227">
        <v>88.308000000000007</v>
      </c>
      <c r="K91" s="227">
        <v>0.48899999999999999</v>
      </c>
      <c r="L91" s="228">
        <f>J91+K91</f>
        <v>88.797000000000011</v>
      </c>
      <c r="M91" s="245">
        <f>IFERROR((L91/$L$96),0)</f>
        <v>0.27181978474084417</v>
      </c>
      <c r="N91" s="400">
        <v>210.08199999999999</v>
      </c>
      <c r="O91" s="227">
        <v>21.934999999999999</v>
      </c>
      <c r="P91" s="227">
        <v>1.276</v>
      </c>
      <c r="Q91" s="228">
        <f>O91+P91</f>
        <v>23.210999999999999</v>
      </c>
      <c r="R91" s="245">
        <f>IFERROR((Q91/$Q$96),0)</f>
        <v>0.11541100658326538</v>
      </c>
      <c r="S91" s="408">
        <f>N96-Q96</f>
        <v>8.9660000000000082</v>
      </c>
      <c r="T91" s="401">
        <f>IFERROR((S91/N96),0)</f>
        <v>4.2678573128587922E-2</v>
      </c>
      <c r="U91" s="227">
        <v>11.493000000000002</v>
      </c>
      <c r="V91" s="227">
        <v>9.5946999999999996</v>
      </c>
      <c r="W91" s="193">
        <f t="shared" si="1"/>
        <v>0.83482989645871386</v>
      </c>
      <c r="X91" s="402"/>
    </row>
    <row r="92" spans="1:24" x14ac:dyDescent="0.25">
      <c r="A92" s="409"/>
      <c r="B92" s="399"/>
      <c r="C92" s="399"/>
      <c r="D92" s="399"/>
      <c r="E92" s="191" t="s">
        <v>285</v>
      </c>
      <c r="F92" s="272">
        <v>865</v>
      </c>
      <c r="G92" s="272">
        <v>37</v>
      </c>
      <c r="H92" s="192">
        <f>F92+G92</f>
        <v>902</v>
      </c>
      <c r="I92" s="245">
        <f>IFERROR((H92/$H$96),0)</f>
        <v>9.7660267861976371E-3</v>
      </c>
      <c r="J92" s="227">
        <v>10.179</v>
      </c>
      <c r="K92" s="227">
        <v>0.27700000000000002</v>
      </c>
      <c r="L92" s="228">
        <f>J92+K92</f>
        <v>10.456</v>
      </c>
      <c r="M92" s="245">
        <f>IFERROR((L92/$L$96),0)</f>
        <v>3.2007248772484051E-2</v>
      </c>
      <c r="N92" s="400"/>
      <c r="O92" s="227">
        <v>0.31699999999999989</v>
      </c>
      <c r="P92" s="227">
        <v>0.20800000000000002</v>
      </c>
      <c r="Q92" s="228">
        <f>O92+P92</f>
        <v>0.52499999999999991</v>
      </c>
      <c r="R92" s="245">
        <f>IFERROR((Q92/$Q$96),0)</f>
        <v>2.6104337795103323E-3</v>
      </c>
      <c r="S92" s="408"/>
      <c r="T92" s="401"/>
      <c r="U92" s="227">
        <v>0.1313</v>
      </c>
      <c r="V92" s="227">
        <v>5.3900000000000003E-2</v>
      </c>
      <c r="W92" s="193">
        <f t="shared" si="1"/>
        <v>0.41051028179741056</v>
      </c>
      <c r="X92" s="403"/>
    </row>
    <row r="93" spans="1:24" x14ac:dyDescent="0.25">
      <c r="A93" s="409"/>
      <c r="B93" s="399"/>
      <c r="C93" s="399"/>
      <c r="D93" s="399"/>
      <c r="E93" s="191" t="s">
        <v>286</v>
      </c>
      <c r="F93" s="272">
        <v>6598</v>
      </c>
      <c r="G93" s="272">
        <v>0</v>
      </c>
      <c r="H93" s="192">
        <f>F93+G93</f>
        <v>6598</v>
      </c>
      <c r="I93" s="245">
        <f>IFERROR((H93/$H$96),0)</f>
        <v>7.1437078420545475E-2</v>
      </c>
      <c r="J93" s="227">
        <v>26.785</v>
      </c>
      <c r="K93" s="227">
        <v>0</v>
      </c>
      <c r="L93" s="228">
        <f>J93+K93</f>
        <v>26.785</v>
      </c>
      <c r="M93" s="245">
        <f>IFERROR((L93/$L$96),0)</f>
        <v>8.1992555314746113E-2</v>
      </c>
      <c r="N93" s="400"/>
      <c r="O93" s="227">
        <v>8.6359999999999992</v>
      </c>
      <c r="P93" s="227">
        <v>0.14300000000000002</v>
      </c>
      <c r="Q93" s="228">
        <f>O93+P93</f>
        <v>8.7789999999999999</v>
      </c>
      <c r="R93" s="245">
        <f>IFERROR((Q93/$Q$96),0)</f>
        <v>4.3651425048230871E-2</v>
      </c>
      <c r="S93" s="408"/>
      <c r="T93" s="401"/>
      <c r="U93" s="227">
        <v>6.6944999999999997</v>
      </c>
      <c r="V93" s="227">
        <v>5.9568000000000003</v>
      </c>
      <c r="W93" s="193">
        <f t="shared" si="1"/>
        <v>0.88980506385839131</v>
      </c>
      <c r="X93" s="403"/>
    </row>
    <row r="94" spans="1:24" x14ac:dyDescent="0.25">
      <c r="A94" s="409"/>
      <c r="B94" s="399"/>
      <c r="C94" s="399"/>
      <c r="D94" s="399"/>
      <c r="E94" s="191" t="s">
        <v>287</v>
      </c>
      <c r="F94" s="272">
        <v>69</v>
      </c>
      <c r="G94" s="272">
        <v>0</v>
      </c>
      <c r="H94" s="192">
        <f>F94+G94</f>
        <v>69</v>
      </c>
      <c r="I94" s="245">
        <f>IFERROR((H94/$H$96),0)</f>
        <v>7.4706856790203652E-4</v>
      </c>
      <c r="J94" s="227">
        <v>153.59899999999999</v>
      </c>
      <c r="K94" s="227">
        <v>0</v>
      </c>
      <c r="L94" s="228">
        <f>J94+K94</f>
        <v>153.59899999999999</v>
      </c>
      <c r="M94" s="245">
        <f>IFERROR((L94/$L$96),0)</f>
        <v>0.47018758647712106</v>
      </c>
      <c r="N94" s="400"/>
      <c r="O94" s="227">
        <v>143.041</v>
      </c>
      <c r="P94" s="227">
        <v>0</v>
      </c>
      <c r="Q94" s="228">
        <f>O94+P94</f>
        <v>143.041</v>
      </c>
      <c r="R94" s="245">
        <f>IFERROR((Q94/$Q$96),0)</f>
        <v>0.71123630143797612</v>
      </c>
      <c r="S94" s="408"/>
      <c r="T94" s="401"/>
      <c r="U94" s="227">
        <v>94.244599999999991</v>
      </c>
      <c r="V94" s="227">
        <v>97.844399999999993</v>
      </c>
      <c r="W94" s="193">
        <f t="shared" si="1"/>
        <v>1.0381963528944895</v>
      </c>
      <c r="X94" s="403"/>
    </row>
    <row r="95" spans="1:24" ht="15.75" thickBot="1" x14ac:dyDescent="0.3">
      <c r="A95" s="409"/>
      <c r="B95" s="399"/>
      <c r="C95" s="399"/>
      <c r="D95" s="399"/>
      <c r="E95" s="191" t="s">
        <v>288</v>
      </c>
      <c r="F95" s="272">
        <v>1252</v>
      </c>
      <c r="G95" s="272">
        <v>3</v>
      </c>
      <c r="H95" s="192">
        <f>F95+G95</f>
        <v>1255</v>
      </c>
      <c r="I95" s="245">
        <f>IFERROR((H95/$H$96),0)</f>
        <v>1.358798627126168E-2</v>
      </c>
      <c r="J95" s="227">
        <v>47.036000000000001</v>
      </c>
      <c r="K95" s="227">
        <v>3.0000000000000001E-3</v>
      </c>
      <c r="L95" s="228">
        <f>J95+K95</f>
        <v>47.039000000000001</v>
      </c>
      <c r="M95" s="245">
        <f>IFERROR((L95/$L$96),0)</f>
        <v>0.14399282469480465</v>
      </c>
      <c r="N95" s="400"/>
      <c r="O95" s="227">
        <v>25.378000000000004</v>
      </c>
      <c r="P95" s="227">
        <v>0.182</v>
      </c>
      <c r="Q95" s="228">
        <f>O95+P95</f>
        <v>25.560000000000002</v>
      </c>
      <c r="R95" s="245">
        <f>IFERROR((Q95/$Q$96),0)</f>
        <v>0.12709083315101735</v>
      </c>
      <c r="S95" s="408"/>
      <c r="T95" s="401"/>
      <c r="U95" s="227">
        <v>17.921199999999999</v>
      </c>
      <c r="V95" s="227">
        <v>17.808499999999999</v>
      </c>
      <c r="W95" s="193">
        <f t="shared" si="1"/>
        <v>0.99371135861437854</v>
      </c>
      <c r="X95" s="404"/>
    </row>
    <row r="96" spans="1:24" ht="15.75" thickBot="1" x14ac:dyDescent="0.3">
      <c r="A96" s="405" t="s">
        <v>289</v>
      </c>
      <c r="B96" s="406"/>
      <c r="C96" s="407"/>
      <c r="D96" s="194"/>
      <c r="E96" s="195"/>
      <c r="F96" s="273">
        <f>SUM(F91:F95)</f>
        <v>91401</v>
      </c>
      <c r="G96" s="273">
        <f>SUM(G91:G95)</f>
        <v>960</v>
      </c>
      <c r="H96" s="196">
        <f>SUM(H91:H95)</f>
        <v>92361</v>
      </c>
      <c r="I96" s="246">
        <v>1</v>
      </c>
      <c r="J96" s="229">
        <f>SUM(J91:J95)</f>
        <v>325.90699999999998</v>
      </c>
      <c r="K96" s="229">
        <f>SUM(K91:K95)</f>
        <v>0.76900000000000002</v>
      </c>
      <c r="L96" s="229">
        <f>SUM(L91:L95)</f>
        <v>326.67599999999999</v>
      </c>
      <c r="M96" s="246">
        <v>1</v>
      </c>
      <c r="N96" s="229">
        <f>N91</f>
        <v>210.08199999999999</v>
      </c>
      <c r="O96" s="229">
        <f>SUM(O91:O95)</f>
        <v>199.30700000000002</v>
      </c>
      <c r="P96" s="229">
        <f>SUM(P91:P95)</f>
        <v>1.8089999999999999</v>
      </c>
      <c r="Q96" s="229">
        <f>SUM(Q91:Q95)</f>
        <v>201.11599999999999</v>
      </c>
      <c r="R96" s="246">
        <v>1</v>
      </c>
      <c r="S96" s="229">
        <f>S91</f>
        <v>8.9660000000000082</v>
      </c>
      <c r="T96" s="242">
        <f>T91</f>
        <v>4.2678573128587922E-2</v>
      </c>
      <c r="U96" s="234">
        <f>SUM(U91:U95)</f>
        <v>130.4846</v>
      </c>
      <c r="V96" s="235">
        <f>SUM(V91:V95)</f>
        <v>131.25829999999999</v>
      </c>
      <c r="W96" s="197">
        <f t="shared" si="1"/>
        <v>1.0059294353509916</v>
      </c>
      <c r="X96" s="244">
        <f>IFERROR(((1-(1-T96)*W96)*1),0)</f>
        <v>3.7002197617834853E-2</v>
      </c>
    </row>
    <row r="97" spans="1:24" x14ac:dyDescent="0.25">
      <c r="A97" s="409">
        <f>A91+1</f>
        <v>16</v>
      </c>
      <c r="B97" s="399" t="s">
        <v>497</v>
      </c>
      <c r="C97" s="399">
        <v>5</v>
      </c>
      <c r="D97" s="399" t="s">
        <v>1281</v>
      </c>
      <c r="E97" s="191" t="s">
        <v>284</v>
      </c>
      <c r="F97" s="272">
        <v>126389</v>
      </c>
      <c r="G97" s="272">
        <v>643</v>
      </c>
      <c r="H97" s="192">
        <f>F97+G97</f>
        <v>127032</v>
      </c>
      <c r="I97" s="245">
        <f>IFERROR((H97/$H$102),0)</f>
        <v>0.94078961985380705</v>
      </c>
      <c r="J97" s="227">
        <v>101.49</v>
      </c>
      <c r="K97" s="227">
        <v>0.495</v>
      </c>
      <c r="L97" s="228">
        <f>J97+K97</f>
        <v>101.985</v>
      </c>
      <c r="M97" s="245">
        <f>IFERROR((L97/$L$102),0)</f>
        <v>0.75004412673197429</v>
      </c>
      <c r="N97" s="400">
        <v>51.765000000000001</v>
      </c>
      <c r="O97" s="227">
        <v>21.374000000000002</v>
      </c>
      <c r="P97" s="227">
        <v>3.1760000000000002</v>
      </c>
      <c r="Q97" s="228">
        <f>O97+P97</f>
        <v>24.550000000000004</v>
      </c>
      <c r="R97" s="245">
        <f>IFERROR((Q97/$Q$102),0)</f>
        <v>0.69344405841312884</v>
      </c>
      <c r="S97" s="408">
        <f>N102-Q102</f>
        <v>16.361999999999995</v>
      </c>
      <c r="T97" s="401">
        <f>IFERROR((S97/N102),0)</f>
        <v>0.31608229498696022</v>
      </c>
      <c r="U97" s="227">
        <v>11.303799999999999</v>
      </c>
      <c r="V97" s="227">
        <v>9.220699999999999</v>
      </c>
      <c r="W97" s="193">
        <f t="shared" si="1"/>
        <v>0.81571683858525446</v>
      </c>
      <c r="X97" s="402"/>
    </row>
    <row r="98" spans="1:24" x14ac:dyDescent="0.25">
      <c r="A98" s="409"/>
      <c r="B98" s="399"/>
      <c r="C98" s="399"/>
      <c r="D98" s="399"/>
      <c r="E98" s="191" t="s">
        <v>285</v>
      </c>
      <c r="F98" s="272">
        <v>607</v>
      </c>
      <c r="G98" s="272">
        <v>6</v>
      </c>
      <c r="H98" s="192">
        <f>F98+G98</f>
        <v>613</v>
      </c>
      <c r="I98" s="245">
        <f>IFERROR((H98/$H$102),0)</f>
        <v>4.5398327741859035E-3</v>
      </c>
      <c r="J98" s="227">
        <v>2.1309999999999998</v>
      </c>
      <c r="K98" s="227">
        <v>2.1000000000000001E-2</v>
      </c>
      <c r="L98" s="228">
        <f>J98+K98</f>
        <v>2.1519999999999997</v>
      </c>
      <c r="M98" s="245">
        <f>IFERROR((L98/$L$102),0)</f>
        <v>1.582678786809049E-2</v>
      </c>
      <c r="N98" s="400"/>
      <c r="O98" s="227">
        <v>0.18200000000000002</v>
      </c>
      <c r="P98" s="227">
        <v>4.3000000000000003E-2</v>
      </c>
      <c r="Q98" s="228">
        <f>O98+P98</f>
        <v>0.22500000000000003</v>
      </c>
      <c r="R98" s="245">
        <f>IFERROR((Q98/$Q$102),0)</f>
        <v>6.3553936107109566E-3</v>
      </c>
      <c r="S98" s="408"/>
      <c r="T98" s="401"/>
      <c r="U98" s="227">
        <v>5.7800000000000004E-2</v>
      </c>
      <c r="V98" s="227">
        <v>4.1599999999999998E-2</v>
      </c>
      <c r="W98" s="193">
        <f t="shared" si="1"/>
        <v>0.71972318339100338</v>
      </c>
      <c r="X98" s="403"/>
    </row>
    <row r="99" spans="1:24" x14ac:dyDescent="0.25">
      <c r="A99" s="409"/>
      <c r="B99" s="399"/>
      <c r="C99" s="399"/>
      <c r="D99" s="399"/>
      <c r="E99" s="191" t="s">
        <v>286</v>
      </c>
      <c r="F99" s="272">
        <v>5329</v>
      </c>
      <c r="G99" s="272">
        <v>8</v>
      </c>
      <c r="H99" s="192">
        <f>F99+G99</f>
        <v>5337</v>
      </c>
      <c r="I99" s="245">
        <f>IFERROR((H99/$H$102),0)</f>
        <v>3.9525428247683798E-2</v>
      </c>
      <c r="J99" s="227">
        <v>18.117000000000001</v>
      </c>
      <c r="K99" s="227">
        <v>4.2999999999999997E-2</v>
      </c>
      <c r="L99" s="228">
        <f>J99+K99</f>
        <v>18.16</v>
      </c>
      <c r="M99" s="245">
        <f>IFERROR((L99/$L$102),0)</f>
        <v>0.13355690877533613</v>
      </c>
      <c r="N99" s="400"/>
      <c r="O99" s="227">
        <v>5.5449999999999999</v>
      </c>
      <c r="P99" s="227">
        <v>0.22499999999999998</v>
      </c>
      <c r="Q99" s="228">
        <f>O99+P99</f>
        <v>5.77</v>
      </c>
      <c r="R99" s="245">
        <f>IFERROR((Q99/$Q$102),0)</f>
        <v>0.16298053837245427</v>
      </c>
      <c r="S99" s="408"/>
      <c r="T99" s="401"/>
      <c r="U99" s="227">
        <v>4.3809999999999993</v>
      </c>
      <c r="V99" s="227">
        <v>3.8195000000000006</v>
      </c>
      <c r="W99" s="193">
        <f t="shared" si="1"/>
        <v>0.87183291485962133</v>
      </c>
      <c r="X99" s="403"/>
    </row>
    <row r="100" spans="1:24" x14ac:dyDescent="0.25">
      <c r="A100" s="409"/>
      <c r="B100" s="399"/>
      <c r="C100" s="399"/>
      <c r="D100" s="399"/>
      <c r="E100" s="191" t="s">
        <v>287</v>
      </c>
      <c r="F100" s="272">
        <v>21</v>
      </c>
      <c r="G100" s="272">
        <v>0</v>
      </c>
      <c r="H100" s="192">
        <f>F100+G100</f>
        <v>21</v>
      </c>
      <c r="I100" s="245">
        <f>IFERROR((H100/$H$102),0)</f>
        <v>1.5552445066542247E-4</v>
      </c>
      <c r="J100" s="227">
        <v>5.2610000000000001</v>
      </c>
      <c r="K100" s="227">
        <v>0</v>
      </c>
      <c r="L100" s="228">
        <f>J100+K100</f>
        <v>5.2610000000000001</v>
      </c>
      <c r="M100" s="245">
        <f>IFERROR((L100/$L$102),0)</f>
        <v>3.8691789486070667E-2</v>
      </c>
      <c r="N100" s="400"/>
      <c r="O100" s="227">
        <v>2.101</v>
      </c>
      <c r="P100" s="227">
        <v>0</v>
      </c>
      <c r="Q100" s="228">
        <f>O100+P100</f>
        <v>2.101</v>
      </c>
      <c r="R100" s="245">
        <f>IFERROR((Q100/$Q$102),0)</f>
        <v>5.9345253227127637E-2</v>
      </c>
      <c r="S100" s="408"/>
      <c r="T100" s="401"/>
      <c r="U100" s="227">
        <v>1.7492999999999999</v>
      </c>
      <c r="V100" s="227">
        <v>1.9823</v>
      </c>
      <c r="W100" s="193">
        <f t="shared" si="1"/>
        <v>1.1331961355970961</v>
      </c>
      <c r="X100" s="403"/>
    </row>
    <row r="101" spans="1:24" ht="15.75" thickBot="1" x14ac:dyDescent="0.3">
      <c r="A101" s="409"/>
      <c r="B101" s="399"/>
      <c r="C101" s="399"/>
      <c r="D101" s="399"/>
      <c r="E101" s="191" t="s">
        <v>288</v>
      </c>
      <c r="F101" s="272">
        <v>1935</v>
      </c>
      <c r="G101" s="272">
        <v>89</v>
      </c>
      <c r="H101" s="192">
        <f>F101+G101</f>
        <v>2024</v>
      </c>
      <c r="I101" s="245">
        <f>IFERROR((H101/$H$102),0)</f>
        <v>1.4989594673657861E-2</v>
      </c>
      <c r="J101" s="227">
        <v>8.3569999999999993</v>
      </c>
      <c r="K101" s="227">
        <v>5.7000000000000002E-2</v>
      </c>
      <c r="L101" s="228">
        <f>J101+K101</f>
        <v>8.4139999999999997</v>
      </c>
      <c r="M101" s="245">
        <f>IFERROR((L101/$L$102),0)</f>
        <v>6.1880387138528531E-2</v>
      </c>
      <c r="N101" s="400"/>
      <c r="O101" s="227">
        <v>2.5230000000000001</v>
      </c>
      <c r="P101" s="227">
        <v>0.23399999999999999</v>
      </c>
      <c r="Q101" s="228">
        <f>O101+P101</f>
        <v>2.7570000000000001</v>
      </c>
      <c r="R101" s="245">
        <f>IFERROR((Q101/$Q$102),0)</f>
        <v>7.7874756376578244E-2</v>
      </c>
      <c r="S101" s="408"/>
      <c r="T101" s="401"/>
      <c r="U101" s="227">
        <v>2.0575999999999999</v>
      </c>
      <c r="V101" s="227">
        <v>0.93689999999999996</v>
      </c>
      <c r="W101" s="193">
        <f t="shared" si="1"/>
        <v>0.4553363141524106</v>
      </c>
      <c r="X101" s="404"/>
    </row>
    <row r="102" spans="1:24" ht="15.75" thickBot="1" x14ac:dyDescent="0.3">
      <c r="A102" s="405" t="s">
        <v>289</v>
      </c>
      <c r="B102" s="406"/>
      <c r="C102" s="407"/>
      <c r="D102" s="194"/>
      <c r="E102" s="195"/>
      <c r="F102" s="273">
        <f>SUM(F97:F101)</f>
        <v>134281</v>
      </c>
      <c r="G102" s="273">
        <f>SUM(G97:G101)</f>
        <v>746</v>
      </c>
      <c r="H102" s="196">
        <f>SUM(H97:H101)</f>
        <v>135027</v>
      </c>
      <c r="I102" s="246">
        <v>1</v>
      </c>
      <c r="J102" s="229">
        <f>SUM(J97:J101)</f>
        <v>135.35599999999999</v>
      </c>
      <c r="K102" s="229">
        <f>SUM(K97:K101)</f>
        <v>0.6160000000000001</v>
      </c>
      <c r="L102" s="229">
        <f>SUM(L97:L101)</f>
        <v>135.97199999999998</v>
      </c>
      <c r="M102" s="246">
        <v>1</v>
      </c>
      <c r="N102" s="229">
        <f>N97</f>
        <v>51.765000000000001</v>
      </c>
      <c r="O102" s="229">
        <f>SUM(O97:O101)</f>
        <v>31.724999999999998</v>
      </c>
      <c r="P102" s="229">
        <f>SUM(P97:P101)</f>
        <v>3.6780000000000004</v>
      </c>
      <c r="Q102" s="229">
        <f>SUM(Q97:Q101)</f>
        <v>35.403000000000006</v>
      </c>
      <c r="R102" s="246">
        <v>1</v>
      </c>
      <c r="S102" s="229">
        <f>S97</f>
        <v>16.361999999999995</v>
      </c>
      <c r="T102" s="242">
        <f>T97</f>
        <v>0.31608229498696022</v>
      </c>
      <c r="U102" s="234">
        <f>SUM(U97:U101)</f>
        <v>19.549500000000002</v>
      </c>
      <c r="V102" s="235">
        <f>SUM(V97:V101)</f>
        <v>16.001000000000001</v>
      </c>
      <c r="W102" s="197">
        <f t="shared" si="1"/>
        <v>0.81848640630195146</v>
      </c>
      <c r="X102" s="244">
        <f>IFERROR(((1-(1-T102)*W102)*1),0)</f>
        <v>0.44022265541759886</v>
      </c>
    </row>
    <row r="103" spans="1:24" hidden="1" x14ac:dyDescent="0.25">
      <c r="A103" s="397">
        <f>A97+1</f>
        <v>17</v>
      </c>
      <c r="B103" s="398"/>
      <c r="C103" s="399"/>
      <c r="D103" s="399"/>
      <c r="E103" s="160" t="s">
        <v>284</v>
      </c>
      <c r="F103" s="272">
        <v>0</v>
      </c>
      <c r="G103" s="272">
        <v>0</v>
      </c>
      <c r="H103" s="161">
        <f>F103+G103</f>
        <v>0</v>
      </c>
      <c r="I103" s="247">
        <f>IFERROR((H103/$H$108),0)</f>
        <v>0</v>
      </c>
      <c r="J103" s="227">
        <v>0</v>
      </c>
      <c r="K103" s="227">
        <v>0</v>
      </c>
      <c r="L103" s="230">
        <f>J103+K103</f>
        <v>0</v>
      </c>
      <c r="M103" s="247">
        <f>IFERROR((L103/$L$108),0)</f>
        <v>0</v>
      </c>
      <c r="N103" s="400">
        <v>0</v>
      </c>
      <c r="O103" s="227">
        <v>0</v>
      </c>
      <c r="P103" s="227">
        <v>0</v>
      </c>
      <c r="Q103" s="230">
        <f>O103+P103</f>
        <v>0</v>
      </c>
      <c r="R103" s="247">
        <f>IFERROR((Q103/$Q$108),0)</f>
        <v>0</v>
      </c>
      <c r="S103" s="395">
        <f>N108-Q108</f>
        <v>0</v>
      </c>
      <c r="T103" s="376">
        <f>IFERROR((S103/N108),0)</f>
        <v>0</v>
      </c>
      <c r="U103" s="227">
        <v>0</v>
      </c>
      <c r="V103" s="227">
        <v>0</v>
      </c>
      <c r="W103" s="162">
        <f>IFERROR(((V103/U103)*1),0)</f>
        <v>0</v>
      </c>
      <c r="X103" s="396"/>
    </row>
    <row r="104" spans="1:24" hidden="1" x14ac:dyDescent="0.25">
      <c r="A104" s="397"/>
      <c r="B104" s="398"/>
      <c r="C104" s="399"/>
      <c r="D104" s="399"/>
      <c r="E104" s="160" t="s">
        <v>285</v>
      </c>
      <c r="F104" s="272">
        <v>0</v>
      </c>
      <c r="G104" s="272">
        <v>0</v>
      </c>
      <c r="H104" s="161">
        <f t="shared" ref="H104:H107" si="2">F104+G104</f>
        <v>0</v>
      </c>
      <c r="I104" s="247">
        <f t="shared" ref="I104:I107" si="3">IFERROR((H104/$H$108),0)</f>
        <v>0</v>
      </c>
      <c r="J104" s="227">
        <v>0</v>
      </c>
      <c r="K104" s="227">
        <v>0</v>
      </c>
      <c r="L104" s="230">
        <f t="shared" ref="L104:L107" si="4">J104+K104</f>
        <v>0</v>
      </c>
      <c r="M104" s="247">
        <f t="shared" ref="M104:M107" si="5">IFERROR((L104/$L$108),0)</f>
        <v>0</v>
      </c>
      <c r="N104" s="400"/>
      <c r="O104" s="227">
        <v>0</v>
      </c>
      <c r="P104" s="227">
        <v>0</v>
      </c>
      <c r="Q104" s="230">
        <f t="shared" ref="Q104:Q107" si="6">O104+P104</f>
        <v>0</v>
      </c>
      <c r="R104" s="247">
        <f t="shared" ref="R104:R107" si="7">IFERROR((Q104/$Q$108),0)</f>
        <v>0</v>
      </c>
      <c r="S104" s="395"/>
      <c r="T104" s="376"/>
      <c r="U104" s="227">
        <v>0</v>
      </c>
      <c r="V104" s="227">
        <v>0</v>
      </c>
      <c r="W104" s="162">
        <f t="shared" ref="W104:W105" si="8">IFERROR(((V104/U104)*1),0)</f>
        <v>0</v>
      </c>
      <c r="X104" s="378"/>
    </row>
    <row r="105" spans="1:24" hidden="1" x14ac:dyDescent="0.25">
      <c r="A105" s="397"/>
      <c r="B105" s="398"/>
      <c r="C105" s="399"/>
      <c r="D105" s="399"/>
      <c r="E105" s="160" t="s">
        <v>286</v>
      </c>
      <c r="F105" s="272">
        <v>0</v>
      </c>
      <c r="G105" s="272">
        <v>0</v>
      </c>
      <c r="H105" s="161">
        <f t="shared" si="2"/>
        <v>0</v>
      </c>
      <c r="I105" s="247">
        <f t="shared" si="3"/>
        <v>0</v>
      </c>
      <c r="J105" s="227">
        <v>0</v>
      </c>
      <c r="K105" s="227">
        <v>0</v>
      </c>
      <c r="L105" s="230">
        <f t="shared" si="4"/>
        <v>0</v>
      </c>
      <c r="M105" s="247">
        <f t="shared" si="5"/>
        <v>0</v>
      </c>
      <c r="N105" s="400"/>
      <c r="O105" s="227">
        <v>0</v>
      </c>
      <c r="P105" s="227">
        <v>0</v>
      </c>
      <c r="Q105" s="230">
        <f t="shared" si="6"/>
        <v>0</v>
      </c>
      <c r="R105" s="247">
        <f t="shared" si="7"/>
        <v>0</v>
      </c>
      <c r="S105" s="395"/>
      <c r="T105" s="376"/>
      <c r="U105" s="227">
        <v>0</v>
      </c>
      <c r="V105" s="227">
        <v>0</v>
      </c>
      <c r="W105" s="162">
        <f t="shared" si="8"/>
        <v>0</v>
      </c>
      <c r="X105" s="378"/>
    </row>
    <row r="106" spans="1:24" hidden="1" x14ac:dyDescent="0.25">
      <c r="A106" s="397"/>
      <c r="B106" s="398"/>
      <c r="C106" s="399"/>
      <c r="D106" s="399"/>
      <c r="E106" s="160" t="s">
        <v>287</v>
      </c>
      <c r="F106" s="272">
        <v>0</v>
      </c>
      <c r="G106" s="272">
        <v>0</v>
      </c>
      <c r="H106" s="161">
        <f t="shared" si="2"/>
        <v>0</v>
      </c>
      <c r="I106" s="247">
        <f t="shared" si="3"/>
        <v>0</v>
      </c>
      <c r="J106" s="227">
        <v>0</v>
      </c>
      <c r="K106" s="227">
        <v>0</v>
      </c>
      <c r="L106" s="230">
        <f t="shared" si="4"/>
        <v>0</v>
      </c>
      <c r="M106" s="247">
        <f t="shared" si="5"/>
        <v>0</v>
      </c>
      <c r="N106" s="400"/>
      <c r="O106" s="227">
        <v>0</v>
      </c>
      <c r="P106" s="227">
        <v>0</v>
      </c>
      <c r="Q106" s="230">
        <f t="shared" si="6"/>
        <v>0</v>
      </c>
      <c r="R106" s="247">
        <f t="shared" si="7"/>
        <v>0</v>
      </c>
      <c r="S106" s="395"/>
      <c r="T106" s="376"/>
      <c r="U106" s="227">
        <v>0</v>
      </c>
      <c r="V106" s="227">
        <v>0</v>
      </c>
      <c r="W106" s="162">
        <f>IFERROR(((V106/U106)*1),0)</f>
        <v>0</v>
      </c>
      <c r="X106" s="378"/>
    </row>
    <row r="107" spans="1:24" ht="15.75" hidden="1" thickBot="1" x14ac:dyDescent="0.3">
      <c r="A107" s="397"/>
      <c r="B107" s="398"/>
      <c r="C107" s="399"/>
      <c r="D107" s="399"/>
      <c r="E107" s="160" t="s">
        <v>288</v>
      </c>
      <c r="F107" s="272">
        <v>0</v>
      </c>
      <c r="G107" s="272">
        <v>0</v>
      </c>
      <c r="H107" s="161">
        <f t="shared" si="2"/>
        <v>0</v>
      </c>
      <c r="I107" s="247">
        <f t="shared" si="3"/>
        <v>0</v>
      </c>
      <c r="J107" s="227">
        <v>0</v>
      </c>
      <c r="K107" s="227">
        <v>0</v>
      </c>
      <c r="L107" s="230">
        <f t="shared" si="4"/>
        <v>0</v>
      </c>
      <c r="M107" s="247">
        <f t="shared" si="5"/>
        <v>0</v>
      </c>
      <c r="N107" s="400"/>
      <c r="O107" s="227">
        <v>0</v>
      </c>
      <c r="P107" s="227">
        <v>0</v>
      </c>
      <c r="Q107" s="230">
        <f t="shared" si="6"/>
        <v>0</v>
      </c>
      <c r="R107" s="247">
        <f t="shared" si="7"/>
        <v>0</v>
      </c>
      <c r="S107" s="395"/>
      <c r="T107" s="376"/>
      <c r="U107" s="227">
        <v>0</v>
      </c>
      <c r="V107" s="227">
        <v>0</v>
      </c>
      <c r="W107" s="162">
        <f>IFERROR(((V107/U107)*1),0)</f>
        <v>0</v>
      </c>
      <c r="X107" s="379"/>
    </row>
    <row r="108" spans="1:24" ht="15.75" hidden="1" thickBot="1" x14ac:dyDescent="0.3">
      <c r="A108" s="386" t="s">
        <v>289</v>
      </c>
      <c r="B108" s="387"/>
      <c r="C108" s="388"/>
      <c r="D108" s="163"/>
      <c r="E108" s="164"/>
      <c r="F108" s="274">
        <f>SUM(F103:F107)</f>
        <v>0</v>
      </c>
      <c r="G108" s="274">
        <f t="shared" ref="G108:H108" si="9">SUM(G103:G107)</f>
        <v>0</v>
      </c>
      <c r="H108" s="165">
        <f t="shared" si="9"/>
        <v>0</v>
      </c>
      <c r="I108" s="248">
        <v>1</v>
      </c>
      <c r="J108" s="231">
        <f t="shared" ref="J108:L108" si="10">SUM(J103:J107)</f>
        <v>0</v>
      </c>
      <c r="K108" s="231">
        <f t="shared" si="10"/>
        <v>0</v>
      </c>
      <c r="L108" s="231">
        <f t="shared" si="10"/>
        <v>0</v>
      </c>
      <c r="M108" s="248">
        <v>1</v>
      </c>
      <c r="N108" s="231">
        <f>N103</f>
        <v>0</v>
      </c>
      <c r="O108" s="231">
        <f t="shared" ref="O108:Q108" si="11">SUM(O103:O107)</f>
        <v>0</v>
      </c>
      <c r="P108" s="231">
        <f t="shared" si="11"/>
        <v>0</v>
      </c>
      <c r="Q108" s="231">
        <f t="shared" si="11"/>
        <v>0</v>
      </c>
      <c r="R108" s="248">
        <v>1</v>
      </c>
      <c r="S108" s="231">
        <f>S103</f>
        <v>0</v>
      </c>
      <c r="T108" s="243">
        <f>T103</f>
        <v>0</v>
      </c>
      <c r="U108" s="236">
        <f>SUM(U103:U107)</f>
        <v>0</v>
      </c>
      <c r="V108" s="237">
        <f>SUM(V103:V107)</f>
        <v>0</v>
      </c>
      <c r="W108" s="166">
        <f>IFERROR(((V108/U108)*1),0)</f>
        <v>0</v>
      </c>
      <c r="X108" s="241">
        <f>IFERROR(((1-(1-T108)*W108)*1),0)</f>
        <v>1</v>
      </c>
    </row>
    <row r="109" spans="1:24" hidden="1" x14ac:dyDescent="0.25">
      <c r="A109" s="397">
        <f>A103+1</f>
        <v>18</v>
      </c>
      <c r="B109" s="398"/>
      <c r="C109" s="399"/>
      <c r="D109" s="399"/>
      <c r="E109" s="160" t="s">
        <v>284</v>
      </c>
      <c r="F109" s="272">
        <v>0</v>
      </c>
      <c r="G109" s="272">
        <v>0</v>
      </c>
      <c r="H109" s="161">
        <f>F109+G109</f>
        <v>0</v>
      </c>
      <c r="I109" s="247">
        <f>IFERROR((H109/$H$114),0)</f>
        <v>0</v>
      </c>
      <c r="J109" s="227">
        <v>0</v>
      </c>
      <c r="K109" s="227">
        <v>0</v>
      </c>
      <c r="L109" s="230">
        <f>J109+K109</f>
        <v>0</v>
      </c>
      <c r="M109" s="247">
        <f>IFERROR((L109/$L$114),0)</f>
        <v>0</v>
      </c>
      <c r="N109" s="400">
        <v>0</v>
      </c>
      <c r="O109" s="227">
        <v>0</v>
      </c>
      <c r="P109" s="227">
        <v>0</v>
      </c>
      <c r="Q109" s="230">
        <f>O109+P109</f>
        <v>0</v>
      </c>
      <c r="R109" s="247">
        <f>IFERROR((Q109/$Q$114),0)</f>
        <v>0</v>
      </c>
      <c r="S109" s="395">
        <f>N114-Q114</f>
        <v>0</v>
      </c>
      <c r="T109" s="376">
        <f>IFERROR((S109/N114),0)</f>
        <v>0</v>
      </c>
      <c r="U109" s="227">
        <v>0</v>
      </c>
      <c r="V109" s="227">
        <v>0</v>
      </c>
      <c r="W109" s="162">
        <f>IFERROR(((V109/U109)*1),0)</f>
        <v>0</v>
      </c>
      <c r="X109" s="396"/>
    </row>
    <row r="110" spans="1:24" hidden="1" x14ac:dyDescent="0.25">
      <c r="A110" s="397"/>
      <c r="B110" s="398"/>
      <c r="C110" s="399"/>
      <c r="D110" s="399"/>
      <c r="E110" s="160" t="s">
        <v>285</v>
      </c>
      <c r="F110" s="272">
        <v>0</v>
      </c>
      <c r="G110" s="272">
        <v>0</v>
      </c>
      <c r="H110" s="161">
        <f t="shared" ref="H110:H113" si="12">F110+G110</f>
        <v>0</v>
      </c>
      <c r="I110" s="247">
        <f t="shared" ref="I110:I112" si="13">IFERROR((H110/$H$114),0)</f>
        <v>0</v>
      </c>
      <c r="J110" s="227">
        <v>0</v>
      </c>
      <c r="K110" s="227">
        <v>0</v>
      </c>
      <c r="L110" s="230">
        <f t="shared" ref="L110:L113" si="14">J110+K110</f>
        <v>0</v>
      </c>
      <c r="M110" s="247">
        <f t="shared" ref="M110:M113" si="15">IFERROR((L110/$L$114),0)</f>
        <v>0</v>
      </c>
      <c r="N110" s="400"/>
      <c r="O110" s="227">
        <v>0</v>
      </c>
      <c r="P110" s="227">
        <v>0</v>
      </c>
      <c r="Q110" s="230">
        <f t="shared" ref="Q110:Q113" si="16">O110+P110</f>
        <v>0</v>
      </c>
      <c r="R110" s="247">
        <f t="shared" ref="R110:R113" si="17">IFERROR((Q110/$Q$114),0)</f>
        <v>0</v>
      </c>
      <c r="S110" s="395"/>
      <c r="T110" s="376"/>
      <c r="U110" s="227">
        <v>0</v>
      </c>
      <c r="V110" s="227">
        <v>0</v>
      </c>
      <c r="W110" s="162">
        <f t="shared" ref="W110:W111" si="18">IFERROR(((V110/U110)*1),0)</f>
        <v>0</v>
      </c>
      <c r="X110" s="378"/>
    </row>
    <row r="111" spans="1:24" hidden="1" x14ac:dyDescent="0.25">
      <c r="A111" s="397"/>
      <c r="B111" s="398"/>
      <c r="C111" s="399"/>
      <c r="D111" s="399"/>
      <c r="E111" s="160" t="s">
        <v>286</v>
      </c>
      <c r="F111" s="272">
        <v>0</v>
      </c>
      <c r="G111" s="272">
        <v>0</v>
      </c>
      <c r="H111" s="161">
        <f t="shared" si="12"/>
        <v>0</v>
      </c>
      <c r="I111" s="247">
        <f t="shared" si="13"/>
        <v>0</v>
      </c>
      <c r="J111" s="227">
        <v>0</v>
      </c>
      <c r="K111" s="227">
        <v>0</v>
      </c>
      <c r="L111" s="230">
        <f t="shared" si="14"/>
        <v>0</v>
      </c>
      <c r="M111" s="247">
        <f t="shared" si="15"/>
        <v>0</v>
      </c>
      <c r="N111" s="400"/>
      <c r="O111" s="227">
        <v>0</v>
      </c>
      <c r="P111" s="227">
        <v>0</v>
      </c>
      <c r="Q111" s="230">
        <f t="shared" si="16"/>
        <v>0</v>
      </c>
      <c r="R111" s="247">
        <f t="shared" si="17"/>
        <v>0</v>
      </c>
      <c r="S111" s="395"/>
      <c r="T111" s="376"/>
      <c r="U111" s="227">
        <v>0</v>
      </c>
      <c r="V111" s="227">
        <v>0</v>
      </c>
      <c r="W111" s="162">
        <f t="shared" si="18"/>
        <v>0</v>
      </c>
      <c r="X111" s="378"/>
    </row>
    <row r="112" spans="1:24" hidden="1" x14ac:dyDescent="0.25">
      <c r="A112" s="397"/>
      <c r="B112" s="398"/>
      <c r="C112" s="399"/>
      <c r="D112" s="399"/>
      <c r="E112" s="160" t="s">
        <v>287</v>
      </c>
      <c r="F112" s="272">
        <v>0</v>
      </c>
      <c r="G112" s="272">
        <v>0</v>
      </c>
      <c r="H112" s="161">
        <f t="shared" si="12"/>
        <v>0</v>
      </c>
      <c r="I112" s="247">
        <f t="shared" si="13"/>
        <v>0</v>
      </c>
      <c r="J112" s="227">
        <v>0</v>
      </c>
      <c r="K112" s="227">
        <v>0</v>
      </c>
      <c r="L112" s="230">
        <f t="shared" si="14"/>
        <v>0</v>
      </c>
      <c r="M112" s="247">
        <f t="shared" si="15"/>
        <v>0</v>
      </c>
      <c r="N112" s="400"/>
      <c r="O112" s="227">
        <v>0</v>
      </c>
      <c r="P112" s="227">
        <v>0</v>
      </c>
      <c r="Q112" s="230">
        <f t="shared" si="16"/>
        <v>0</v>
      </c>
      <c r="R112" s="247">
        <f t="shared" si="17"/>
        <v>0</v>
      </c>
      <c r="S112" s="395"/>
      <c r="T112" s="376"/>
      <c r="U112" s="227">
        <v>0</v>
      </c>
      <c r="V112" s="227">
        <v>0</v>
      </c>
      <c r="W112" s="162">
        <f>IFERROR(((V112/U112)*1),0)</f>
        <v>0</v>
      </c>
      <c r="X112" s="378"/>
    </row>
    <row r="113" spans="1:24" ht="15.75" hidden="1" thickBot="1" x14ac:dyDescent="0.3">
      <c r="A113" s="397"/>
      <c r="B113" s="398"/>
      <c r="C113" s="399"/>
      <c r="D113" s="399"/>
      <c r="E113" s="160" t="s">
        <v>288</v>
      </c>
      <c r="F113" s="272">
        <v>0</v>
      </c>
      <c r="G113" s="272">
        <v>0</v>
      </c>
      <c r="H113" s="161">
        <f t="shared" si="12"/>
        <v>0</v>
      </c>
      <c r="I113" s="247">
        <f>IFERROR((H113/$H$114),0)</f>
        <v>0</v>
      </c>
      <c r="J113" s="227">
        <v>0</v>
      </c>
      <c r="K113" s="227">
        <v>0</v>
      </c>
      <c r="L113" s="230">
        <f t="shared" si="14"/>
        <v>0</v>
      </c>
      <c r="M113" s="247">
        <f t="shared" si="15"/>
        <v>0</v>
      </c>
      <c r="N113" s="400"/>
      <c r="O113" s="227">
        <v>0</v>
      </c>
      <c r="P113" s="227">
        <v>0</v>
      </c>
      <c r="Q113" s="230">
        <f t="shared" si="16"/>
        <v>0</v>
      </c>
      <c r="R113" s="247">
        <f t="shared" si="17"/>
        <v>0</v>
      </c>
      <c r="S113" s="395"/>
      <c r="T113" s="376"/>
      <c r="U113" s="227">
        <v>0</v>
      </c>
      <c r="V113" s="227">
        <v>0</v>
      </c>
      <c r="W113" s="162">
        <f>IFERROR(((V113/U113)*1),0)</f>
        <v>0</v>
      </c>
      <c r="X113" s="379"/>
    </row>
    <row r="114" spans="1:24" ht="15.75" hidden="1" thickBot="1" x14ac:dyDescent="0.3">
      <c r="A114" s="386" t="s">
        <v>289</v>
      </c>
      <c r="B114" s="387"/>
      <c r="C114" s="388"/>
      <c r="D114" s="163"/>
      <c r="E114" s="164"/>
      <c r="F114" s="274">
        <f>SUM(F109:F113)</f>
        <v>0</v>
      </c>
      <c r="G114" s="274">
        <f t="shared" ref="G114:H114" si="19">SUM(G109:G113)</f>
        <v>0</v>
      </c>
      <c r="H114" s="165">
        <f t="shared" si="19"/>
        <v>0</v>
      </c>
      <c r="I114" s="248">
        <v>1</v>
      </c>
      <c r="J114" s="231">
        <f t="shared" ref="J114:L114" si="20">SUM(J109:J113)</f>
        <v>0</v>
      </c>
      <c r="K114" s="231">
        <f t="shared" si="20"/>
        <v>0</v>
      </c>
      <c r="L114" s="231">
        <f t="shared" si="20"/>
        <v>0</v>
      </c>
      <c r="M114" s="248">
        <v>1</v>
      </c>
      <c r="N114" s="231">
        <f>N109</f>
        <v>0</v>
      </c>
      <c r="O114" s="231">
        <f t="shared" ref="O114:Q114" si="21">SUM(O109:O113)</f>
        <v>0</v>
      </c>
      <c r="P114" s="231">
        <f t="shared" si="21"/>
        <v>0</v>
      </c>
      <c r="Q114" s="231">
        <f t="shared" si="21"/>
        <v>0</v>
      </c>
      <c r="R114" s="248">
        <v>1</v>
      </c>
      <c r="S114" s="231">
        <f>S109</f>
        <v>0</v>
      </c>
      <c r="T114" s="243">
        <f>T109</f>
        <v>0</v>
      </c>
      <c r="U114" s="236">
        <f>SUM(U109:U113)</f>
        <v>0</v>
      </c>
      <c r="V114" s="237">
        <f>SUM(V109:V113)</f>
        <v>0</v>
      </c>
      <c r="W114" s="166">
        <f>IFERROR(((V114/U114)*1),0)</f>
        <v>0</v>
      </c>
      <c r="X114" s="241">
        <f>IFERROR(((1-(1-T114)*W114)*1),0)</f>
        <v>1</v>
      </c>
    </row>
    <row r="115" spans="1:24" hidden="1" x14ac:dyDescent="0.25">
      <c r="A115" s="397">
        <f>A109+1</f>
        <v>19</v>
      </c>
      <c r="B115" s="398"/>
      <c r="C115" s="399"/>
      <c r="D115" s="399"/>
      <c r="E115" s="160" t="s">
        <v>284</v>
      </c>
      <c r="F115" s="272">
        <v>0</v>
      </c>
      <c r="G115" s="272">
        <v>0</v>
      </c>
      <c r="H115" s="161">
        <f>F115+G115</f>
        <v>0</v>
      </c>
      <c r="I115" s="247">
        <f>IFERROR((H115/$H$120),0)</f>
        <v>0</v>
      </c>
      <c r="J115" s="227">
        <v>0</v>
      </c>
      <c r="K115" s="227">
        <v>0</v>
      </c>
      <c r="L115" s="230">
        <f>J115+K115</f>
        <v>0</v>
      </c>
      <c r="M115" s="247">
        <f>IFERROR((L115/$L$120),0)</f>
        <v>0</v>
      </c>
      <c r="N115" s="400">
        <v>0</v>
      </c>
      <c r="O115" s="227">
        <v>0</v>
      </c>
      <c r="P115" s="227">
        <v>0</v>
      </c>
      <c r="Q115" s="230">
        <f>O115+P115</f>
        <v>0</v>
      </c>
      <c r="R115" s="247">
        <f>IFERROR((Q115/$Q$120),0)</f>
        <v>0</v>
      </c>
      <c r="S115" s="395">
        <f>N120-Q120</f>
        <v>0</v>
      </c>
      <c r="T115" s="376">
        <f>IFERROR((S115/N120),0)</f>
        <v>0</v>
      </c>
      <c r="U115" s="227">
        <v>0</v>
      </c>
      <c r="V115" s="227">
        <v>0</v>
      </c>
      <c r="W115" s="162">
        <f>IFERROR(((V115/U115)*1),0)</f>
        <v>0</v>
      </c>
      <c r="X115" s="396"/>
    </row>
    <row r="116" spans="1:24" hidden="1" x14ac:dyDescent="0.25">
      <c r="A116" s="397"/>
      <c r="B116" s="398"/>
      <c r="C116" s="399"/>
      <c r="D116" s="399"/>
      <c r="E116" s="160" t="s">
        <v>285</v>
      </c>
      <c r="F116" s="272">
        <v>0</v>
      </c>
      <c r="G116" s="272">
        <v>0</v>
      </c>
      <c r="H116" s="161">
        <f t="shared" ref="H116:H119" si="22">F116+G116</f>
        <v>0</v>
      </c>
      <c r="I116" s="247">
        <f t="shared" ref="I116:I119" si="23">IFERROR((H116/$H$120),0)</f>
        <v>0</v>
      </c>
      <c r="J116" s="227">
        <v>0</v>
      </c>
      <c r="K116" s="227">
        <v>0</v>
      </c>
      <c r="L116" s="230">
        <f t="shared" ref="L116:L119" si="24">J116+K116</f>
        <v>0</v>
      </c>
      <c r="M116" s="247">
        <f t="shared" ref="M116:M119" si="25">IFERROR((L116/$L$120),0)</f>
        <v>0</v>
      </c>
      <c r="N116" s="400"/>
      <c r="O116" s="227">
        <v>0</v>
      </c>
      <c r="P116" s="227">
        <v>0</v>
      </c>
      <c r="Q116" s="230">
        <f t="shared" ref="Q116:Q119" si="26">O116+P116</f>
        <v>0</v>
      </c>
      <c r="R116" s="247">
        <f t="shared" ref="R116:R119" si="27">IFERROR((Q116/$Q$120),0)</f>
        <v>0</v>
      </c>
      <c r="S116" s="395"/>
      <c r="T116" s="376"/>
      <c r="U116" s="227">
        <v>0</v>
      </c>
      <c r="V116" s="227">
        <v>0</v>
      </c>
      <c r="W116" s="162">
        <f t="shared" ref="W116:W117" si="28">IFERROR(((V116/U116)*1),0)</f>
        <v>0</v>
      </c>
      <c r="X116" s="378"/>
    </row>
    <row r="117" spans="1:24" hidden="1" x14ac:dyDescent="0.25">
      <c r="A117" s="397"/>
      <c r="B117" s="398"/>
      <c r="C117" s="399"/>
      <c r="D117" s="399"/>
      <c r="E117" s="160" t="s">
        <v>286</v>
      </c>
      <c r="F117" s="272">
        <v>0</v>
      </c>
      <c r="G117" s="272">
        <v>0</v>
      </c>
      <c r="H117" s="161">
        <f t="shared" si="22"/>
        <v>0</v>
      </c>
      <c r="I117" s="247">
        <f t="shared" si="23"/>
        <v>0</v>
      </c>
      <c r="J117" s="227">
        <v>0</v>
      </c>
      <c r="K117" s="227">
        <v>0</v>
      </c>
      <c r="L117" s="230">
        <f t="shared" si="24"/>
        <v>0</v>
      </c>
      <c r="M117" s="247">
        <f t="shared" si="25"/>
        <v>0</v>
      </c>
      <c r="N117" s="400"/>
      <c r="O117" s="227">
        <v>0</v>
      </c>
      <c r="P117" s="227">
        <v>0</v>
      </c>
      <c r="Q117" s="230">
        <f t="shared" si="26"/>
        <v>0</v>
      </c>
      <c r="R117" s="247">
        <f t="shared" si="27"/>
        <v>0</v>
      </c>
      <c r="S117" s="395"/>
      <c r="T117" s="376"/>
      <c r="U117" s="227">
        <v>0</v>
      </c>
      <c r="V117" s="227">
        <v>0</v>
      </c>
      <c r="W117" s="162">
        <f t="shared" si="28"/>
        <v>0</v>
      </c>
      <c r="X117" s="378"/>
    </row>
    <row r="118" spans="1:24" hidden="1" x14ac:dyDescent="0.25">
      <c r="A118" s="397"/>
      <c r="B118" s="398"/>
      <c r="C118" s="399"/>
      <c r="D118" s="399"/>
      <c r="E118" s="160" t="s">
        <v>287</v>
      </c>
      <c r="F118" s="272">
        <v>0</v>
      </c>
      <c r="G118" s="272">
        <v>0</v>
      </c>
      <c r="H118" s="161">
        <f t="shared" si="22"/>
        <v>0</v>
      </c>
      <c r="I118" s="247">
        <f t="shared" si="23"/>
        <v>0</v>
      </c>
      <c r="J118" s="227">
        <v>0</v>
      </c>
      <c r="K118" s="227">
        <v>0</v>
      </c>
      <c r="L118" s="230">
        <f t="shared" si="24"/>
        <v>0</v>
      </c>
      <c r="M118" s="247">
        <f t="shared" si="25"/>
        <v>0</v>
      </c>
      <c r="N118" s="400"/>
      <c r="O118" s="227">
        <v>0</v>
      </c>
      <c r="P118" s="227">
        <v>0</v>
      </c>
      <c r="Q118" s="230">
        <f t="shared" si="26"/>
        <v>0</v>
      </c>
      <c r="R118" s="247">
        <f t="shared" si="27"/>
        <v>0</v>
      </c>
      <c r="S118" s="395"/>
      <c r="T118" s="376"/>
      <c r="U118" s="227">
        <v>0</v>
      </c>
      <c r="V118" s="227">
        <v>0</v>
      </c>
      <c r="W118" s="162">
        <f>IFERROR(((V118/U118)*1),0)</f>
        <v>0</v>
      </c>
      <c r="X118" s="378"/>
    </row>
    <row r="119" spans="1:24" ht="15.75" hidden="1" thickBot="1" x14ac:dyDescent="0.3">
      <c r="A119" s="397"/>
      <c r="B119" s="398"/>
      <c r="C119" s="399"/>
      <c r="D119" s="399"/>
      <c r="E119" s="160" t="s">
        <v>288</v>
      </c>
      <c r="F119" s="272">
        <v>0</v>
      </c>
      <c r="G119" s="272">
        <v>0</v>
      </c>
      <c r="H119" s="161">
        <f t="shared" si="22"/>
        <v>0</v>
      </c>
      <c r="I119" s="247">
        <f t="shared" si="23"/>
        <v>0</v>
      </c>
      <c r="J119" s="227">
        <v>0</v>
      </c>
      <c r="K119" s="227">
        <v>0</v>
      </c>
      <c r="L119" s="230">
        <f t="shared" si="24"/>
        <v>0</v>
      </c>
      <c r="M119" s="247">
        <f t="shared" si="25"/>
        <v>0</v>
      </c>
      <c r="N119" s="400"/>
      <c r="O119" s="227">
        <v>0</v>
      </c>
      <c r="P119" s="227">
        <v>0</v>
      </c>
      <c r="Q119" s="230">
        <f t="shared" si="26"/>
        <v>0</v>
      </c>
      <c r="R119" s="247">
        <f t="shared" si="27"/>
        <v>0</v>
      </c>
      <c r="S119" s="395"/>
      <c r="T119" s="376"/>
      <c r="U119" s="227">
        <v>0</v>
      </c>
      <c r="V119" s="227">
        <v>0</v>
      </c>
      <c r="W119" s="162">
        <f>IFERROR(((V119/U119)*1),0)</f>
        <v>0</v>
      </c>
      <c r="X119" s="379"/>
    </row>
    <row r="120" spans="1:24" ht="15.75" hidden="1" thickBot="1" x14ac:dyDescent="0.3">
      <c r="A120" s="386" t="s">
        <v>289</v>
      </c>
      <c r="B120" s="387"/>
      <c r="C120" s="388"/>
      <c r="D120" s="163"/>
      <c r="E120" s="164"/>
      <c r="F120" s="274">
        <f>SUM(F115:F119)</f>
        <v>0</v>
      </c>
      <c r="G120" s="274">
        <f t="shared" ref="G120:H120" si="29">SUM(G115:G119)</f>
        <v>0</v>
      </c>
      <c r="H120" s="165">
        <f t="shared" si="29"/>
        <v>0</v>
      </c>
      <c r="I120" s="248">
        <v>1</v>
      </c>
      <c r="J120" s="231">
        <f t="shared" ref="J120:L120" si="30">SUM(J115:J119)</f>
        <v>0</v>
      </c>
      <c r="K120" s="231">
        <f t="shared" si="30"/>
        <v>0</v>
      </c>
      <c r="L120" s="231">
        <f t="shared" si="30"/>
        <v>0</v>
      </c>
      <c r="M120" s="248">
        <v>1</v>
      </c>
      <c r="N120" s="231">
        <f>N115</f>
        <v>0</v>
      </c>
      <c r="O120" s="231">
        <f t="shared" ref="O120:Q120" si="31">SUM(O115:O119)</f>
        <v>0</v>
      </c>
      <c r="P120" s="231">
        <f t="shared" si="31"/>
        <v>0</v>
      </c>
      <c r="Q120" s="231">
        <f t="shared" si="31"/>
        <v>0</v>
      </c>
      <c r="R120" s="248">
        <v>1</v>
      </c>
      <c r="S120" s="231">
        <f>S115</f>
        <v>0</v>
      </c>
      <c r="T120" s="243">
        <f>T115</f>
        <v>0</v>
      </c>
      <c r="U120" s="236">
        <f>SUM(U115:U119)</f>
        <v>0</v>
      </c>
      <c r="V120" s="237">
        <f>SUM(V115:V119)</f>
        <v>0</v>
      </c>
      <c r="W120" s="166">
        <f>IFERROR(((V120/U120)*1),0)</f>
        <v>0</v>
      </c>
      <c r="X120" s="241">
        <f>IFERROR(((1-(1-T120)*W120)*1),0)</f>
        <v>1</v>
      </c>
    </row>
    <row r="121" spans="1:24" hidden="1" x14ac:dyDescent="0.25">
      <c r="A121" s="397">
        <f>A115+1</f>
        <v>20</v>
      </c>
      <c r="B121" s="398"/>
      <c r="C121" s="399"/>
      <c r="D121" s="399"/>
      <c r="E121" s="160" t="s">
        <v>284</v>
      </c>
      <c r="F121" s="272">
        <v>0</v>
      </c>
      <c r="G121" s="272">
        <v>0</v>
      </c>
      <c r="H121" s="161">
        <f>F121+G121</f>
        <v>0</v>
      </c>
      <c r="I121" s="247" t="e">
        <f>H121/$H$126</f>
        <v>#DIV/0!</v>
      </c>
      <c r="J121" s="227">
        <v>0</v>
      </c>
      <c r="K121" s="227">
        <v>0</v>
      </c>
      <c r="L121" s="230">
        <f>J121+K121</f>
        <v>0</v>
      </c>
      <c r="M121" s="247" t="e">
        <f>L121/$L$126</f>
        <v>#DIV/0!</v>
      </c>
      <c r="N121" s="400">
        <v>0</v>
      </c>
      <c r="O121" s="227">
        <v>0</v>
      </c>
      <c r="P121" s="227">
        <v>0</v>
      </c>
      <c r="Q121" s="230">
        <f>O121+P121</f>
        <v>0</v>
      </c>
      <c r="R121" s="247" t="e">
        <f>Q121/$Q$126</f>
        <v>#DIV/0!</v>
      </c>
      <c r="S121" s="395">
        <f>N126-Q126</f>
        <v>0</v>
      </c>
      <c r="T121" s="376">
        <f>IFERROR((S121/N126),0)</f>
        <v>0</v>
      </c>
      <c r="U121" s="227">
        <v>0</v>
      </c>
      <c r="V121" s="227">
        <v>0</v>
      </c>
      <c r="W121" s="162">
        <f>IFERROR(((V121/U121)*1),0)</f>
        <v>0</v>
      </c>
      <c r="X121" s="396"/>
    </row>
    <row r="122" spans="1:24" hidden="1" x14ac:dyDescent="0.25">
      <c r="A122" s="397"/>
      <c r="B122" s="398"/>
      <c r="C122" s="399"/>
      <c r="D122" s="399"/>
      <c r="E122" s="160" t="s">
        <v>285</v>
      </c>
      <c r="F122" s="272">
        <v>0</v>
      </c>
      <c r="G122" s="272">
        <v>0</v>
      </c>
      <c r="H122" s="161">
        <f t="shared" ref="H122:H125" si="32">F122+G122</f>
        <v>0</v>
      </c>
      <c r="I122" s="247" t="e">
        <f t="shared" ref="I122:I125" si="33">H122/$H$126</f>
        <v>#DIV/0!</v>
      </c>
      <c r="J122" s="227">
        <v>0</v>
      </c>
      <c r="K122" s="227">
        <v>0</v>
      </c>
      <c r="L122" s="230">
        <f t="shared" ref="L122:L125" si="34">J122+K122</f>
        <v>0</v>
      </c>
      <c r="M122" s="247" t="e">
        <f t="shared" ref="M122:M125" si="35">L122/$L$126</f>
        <v>#DIV/0!</v>
      </c>
      <c r="N122" s="400"/>
      <c r="O122" s="227">
        <v>0</v>
      </c>
      <c r="P122" s="227">
        <v>0</v>
      </c>
      <c r="Q122" s="230">
        <f t="shared" ref="Q122:Q125" si="36">O122+P122</f>
        <v>0</v>
      </c>
      <c r="R122" s="247" t="e">
        <f t="shared" ref="R122:R125" si="37">Q122/$Q$126</f>
        <v>#DIV/0!</v>
      </c>
      <c r="S122" s="395"/>
      <c r="T122" s="376"/>
      <c r="U122" s="227">
        <v>0</v>
      </c>
      <c r="V122" s="227">
        <v>0</v>
      </c>
      <c r="W122" s="162">
        <f t="shared" ref="W122:W123" si="38">IFERROR(((V122/U122)*1),0)</f>
        <v>0</v>
      </c>
      <c r="X122" s="378"/>
    </row>
    <row r="123" spans="1:24" hidden="1" x14ac:dyDescent="0.25">
      <c r="A123" s="397"/>
      <c r="B123" s="398"/>
      <c r="C123" s="399"/>
      <c r="D123" s="399"/>
      <c r="E123" s="160" t="s">
        <v>286</v>
      </c>
      <c r="F123" s="272">
        <v>0</v>
      </c>
      <c r="G123" s="272">
        <v>0</v>
      </c>
      <c r="H123" s="161">
        <f t="shared" si="32"/>
        <v>0</v>
      </c>
      <c r="I123" s="247" t="e">
        <f t="shared" si="33"/>
        <v>#DIV/0!</v>
      </c>
      <c r="J123" s="227">
        <v>0</v>
      </c>
      <c r="K123" s="227">
        <v>0</v>
      </c>
      <c r="L123" s="230">
        <f t="shared" si="34"/>
        <v>0</v>
      </c>
      <c r="M123" s="247" t="e">
        <f t="shared" si="35"/>
        <v>#DIV/0!</v>
      </c>
      <c r="N123" s="400"/>
      <c r="O123" s="227">
        <v>0</v>
      </c>
      <c r="P123" s="227">
        <v>0</v>
      </c>
      <c r="Q123" s="230">
        <f t="shared" si="36"/>
        <v>0</v>
      </c>
      <c r="R123" s="247" t="e">
        <f t="shared" si="37"/>
        <v>#DIV/0!</v>
      </c>
      <c r="S123" s="395"/>
      <c r="T123" s="376"/>
      <c r="U123" s="227">
        <v>0</v>
      </c>
      <c r="V123" s="227">
        <v>0</v>
      </c>
      <c r="W123" s="162">
        <f t="shared" si="38"/>
        <v>0</v>
      </c>
      <c r="X123" s="378"/>
    </row>
    <row r="124" spans="1:24" hidden="1" x14ac:dyDescent="0.25">
      <c r="A124" s="397"/>
      <c r="B124" s="398"/>
      <c r="C124" s="399"/>
      <c r="D124" s="399"/>
      <c r="E124" s="160" t="s">
        <v>287</v>
      </c>
      <c r="F124" s="272">
        <v>0</v>
      </c>
      <c r="G124" s="272">
        <v>0</v>
      </c>
      <c r="H124" s="161">
        <f t="shared" si="32"/>
        <v>0</v>
      </c>
      <c r="I124" s="247" t="e">
        <f t="shared" si="33"/>
        <v>#DIV/0!</v>
      </c>
      <c r="J124" s="227">
        <v>0</v>
      </c>
      <c r="K124" s="227">
        <v>0</v>
      </c>
      <c r="L124" s="230">
        <f t="shared" si="34"/>
        <v>0</v>
      </c>
      <c r="M124" s="247" t="e">
        <f t="shared" si="35"/>
        <v>#DIV/0!</v>
      </c>
      <c r="N124" s="400"/>
      <c r="O124" s="227">
        <v>0</v>
      </c>
      <c r="P124" s="227">
        <v>0</v>
      </c>
      <c r="Q124" s="230">
        <f t="shared" si="36"/>
        <v>0</v>
      </c>
      <c r="R124" s="247" t="e">
        <f t="shared" si="37"/>
        <v>#DIV/0!</v>
      </c>
      <c r="S124" s="395"/>
      <c r="T124" s="376"/>
      <c r="U124" s="227">
        <v>0</v>
      </c>
      <c r="V124" s="227">
        <v>0</v>
      </c>
      <c r="W124" s="162">
        <f>IFERROR(((V124/U124)*1),0)</f>
        <v>0</v>
      </c>
      <c r="X124" s="378"/>
    </row>
    <row r="125" spans="1:24" ht="15.75" hidden="1" thickBot="1" x14ac:dyDescent="0.3">
      <c r="A125" s="397"/>
      <c r="B125" s="398"/>
      <c r="C125" s="399"/>
      <c r="D125" s="399"/>
      <c r="E125" s="160" t="s">
        <v>288</v>
      </c>
      <c r="F125" s="272">
        <v>0</v>
      </c>
      <c r="G125" s="272">
        <v>0</v>
      </c>
      <c r="H125" s="161">
        <f t="shared" si="32"/>
        <v>0</v>
      </c>
      <c r="I125" s="247" t="e">
        <f t="shared" si="33"/>
        <v>#DIV/0!</v>
      </c>
      <c r="J125" s="227">
        <v>0</v>
      </c>
      <c r="K125" s="227">
        <v>0</v>
      </c>
      <c r="L125" s="230">
        <f t="shared" si="34"/>
        <v>0</v>
      </c>
      <c r="M125" s="247" t="e">
        <f t="shared" si="35"/>
        <v>#DIV/0!</v>
      </c>
      <c r="N125" s="400"/>
      <c r="O125" s="227">
        <v>0</v>
      </c>
      <c r="P125" s="227">
        <v>0</v>
      </c>
      <c r="Q125" s="230">
        <f t="shared" si="36"/>
        <v>0</v>
      </c>
      <c r="R125" s="247" t="e">
        <f t="shared" si="37"/>
        <v>#DIV/0!</v>
      </c>
      <c r="S125" s="395"/>
      <c r="T125" s="376"/>
      <c r="U125" s="227">
        <v>0</v>
      </c>
      <c r="V125" s="227">
        <v>0</v>
      </c>
      <c r="W125" s="162">
        <f>IFERROR(((V125/U125)*1),0)</f>
        <v>0</v>
      </c>
      <c r="X125" s="379"/>
    </row>
    <row r="126" spans="1:24" ht="15.75" hidden="1" thickBot="1" x14ac:dyDescent="0.3">
      <c r="A126" s="386" t="s">
        <v>289</v>
      </c>
      <c r="B126" s="387"/>
      <c r="C126" s="388"/>
      <c r="D126" s="163"/>
      <c r="E126" s="164"/>
      <c r="F126" s="274">
        <f>SUM(F121:F125)</f>
        <v>0</v>
      </c>
      <c r="G126" s="274">
        <f t="shared" ref="G126:H126" si="39">SUM(G121:G125)</f>
        <v>0</v>
      </c>
      <c r="H126" s="165">
        <f t="shared" si="39"/>
        <v>0</v>
      </c>
      <c r="I126" s="248">
        <v>1</v>
      </c>
      <c r="J126" s="231">
        <f t="shared" ref="J126:L126" si="40">SUM(J121:J125)</f>
        <v>0</v>
      </c>
      <c r="K126" s="231">
        <f t="shared" si="40"/>
        <v>0</v>
      </c>
      <c r="L126" s="231">
        <f t="shared" si="40"/>
        <v>0</v>
      </c>
      <c r="M126" s="248">
        <v>1</v>
      </c>
      <c r="N126" s="231">
        <f>N121</f>
        <v>0</v>
      </c>
      <c r="O126" s="231">
        <f t="shared" ref="O126:Q126" si="41">SUM(O121:O125)</f>
        <v>0</v>
      </c>
      <c r="P126" s="231">
        <f t="shared" si="41"/>
        <v>0</v>
      </c>
      <c r="Q126" s="231">
        <f t="shared" si="41"/>
        <v>0</v>
      </c>
      <c r="R126" s="248">
        <v>1</v>
      </c>
      <c r="S126" s="231">
        <f>S121</f>
        <v>0</v>
      </c>
      <c r="T126" s="243">
        <f>T121</f>
        <v>0</v>
      </c>
      <c r="U126" s="236">
        <f>SUM(U121:U125)</f>
        <v>0</v>
      </c>
      <c r="V126" s="237">
        <f>SUM(V121:V125)</f>
        <v>0</v>
      </c>
      <c r="W126" s="166">
        <f>IFERROR(((V126/U126)*1),0)</f>
        <v>0</v>
      </c>
      <c r="X126" s="241">
        <f>IFERROR(((1-(1-T126)*W126)*1),0)</f>
        <v>1</v>
      </c>
    </row>
    <row r="127" spans="1:24" hidden="1" x14ac:dyDescent="0.25">
      <c r="A127" s="397">
        <f>A121+1</f>
        <v>21</v>
      </c>
      <c r="B127" s="398"/>
      <c r="C127" s="399"/>
      <c r="D127" s="399"/>
      <c r="E127" s="160" t="s">
        <v>284</v>
      </c>
      <c r="F127" s="272">
        <v>0</v>
      </c>
      <c r="G127" s="272">
        <v>0</v>
      </c>
      <c r="H127" s="161">
        <f>F127+G127</f>
        <v>0</v>
      </c>
      <c r="I127" s="247" t="e">
        <f>H127/$H$132</f>
        <v>#DIV/0!</v>
      </c>
      <c r="J127" s="227">
        <v>0</v>
      </c>
      <c r="K127" s="227">
        <v>0</v>
      </c>
      <c r="L127" s="230">
        <f>J127+K127</f>
        <v>0</v>
      </c>
      <c r="M127" s="247" t="e">
        <f>L127/$L$132</f>
        <v>#DIV/0!</v>
      </c>
      <c r="N127" s="400">
        <v>0</v>
      </c>
      <c r="O127" s="227">
        <v>0</v>
      </c>
      <c r="P127" s="227">
        <v>0</v>
      </c>
      <c r="Q127" s="230">
        <f>O127+P127</f>
        <v>0</v>
      </c>
      <c r="R127" s="247" t="e">
        <f>Q127/$Q$132</f>
        <v>#DIV/0!</v>
      </c>
      <c r="S127" s="395">
        <f>N132-Q132</f>
        <v>0</v>
      </c>
      <c r="T127" s="376">
        <f>IFERROR((S127/N132),0)</f>
        <v>0</v>
      </c>
      <c r="U127" s="227">
        <v>0</v>
      </c>
      <c r="V127" s="227">
        <v>0</v>
      </c>
      <c r="W127" s="162">
        <f>IFERROR(((V127/U127)*1),0)</f>
        <v>0</v>
      </c>
      <c r="X127" s="396"/>
    </row>
    <row r="128" spans="1:24" hidden="1" x14ac:dyDescent="0.25">
      <c r="A128" s="397"/>
      <c r="B128" s="398"/>
      <c r="C128" s="399"/>
      <c r="D128" s="399"/>
      <c r="E128" s="160" t="s">
        <v>285</v>
      </c>
      <c r="F128" s="272">
        <v>0</v>
      </c>
      <c r="G128" s="272">
        <v>0</v>
      </c>
      <c r="H128" s="161">
        <f t="shared" ref="H128:H131" si="42">F128+G128</f>
        <v>0</v>
      </c>
      <c r="I128" s="247" t="e">
        <f t="shared" ref="I128:I131" si="43">H128/$H$132</f>
        <v>#DIV/0!</v>
      </c>
      <c r="J128" s="227">
        <v>0</v>
      </c>
      <c r="K128" s="227">
        <v>0</v>
      </c>
      <c r="L128" s="230">
        <f t="shared" ref="L128:L131" si="44">J128+K128</f>
        <v>0</v>
      </c>
      <c r="M128" s="247" t="e">
        <f t="shared" ref="M128:M131" si="45">L128/$L$132</f>
        <v>#DIV/0!</v>
      </c>
      <c r="N128" s="400"/>
      <c r="O128" s="227">
        <v>0</v>
      </c>
      <c r="P128" s="227">
        <v>0</v>
      </c>
      <c r="Q128" s="230">
        <f t="shared" ref="Q128:Q131" si="46">O128+P128</f>
        <v>0</v>
      </c>
      <c r="R128" s="247" t="e">
        <f t="shared" ref="R128:R131" si="47">Q128/$Q$132</f>
        <v>#DIV/0!</v>
      </c>
      <c r="S128" s="395"/>
      <c r="T128" s="376"/>
      <c r="U128" s="227">
        <v>0</v>
      </c>
      <c r="V128" s="227">
        <v>0</v>
      </c>
      <c r="W128" s="162">
        <f t="shared" ref="W128:W129" si="48">IFERROR(((V128/U128)*1),0)</f>
        <v>0</v>
      </c>
      <c r="X128" s="378"/>
    </row>
    <row r="129" spans="1:24" hidden="1" x14ac:dyDescent="0.25">
      <c r="A129" s="397"/>
      <c r="B129" s="398"/>
      <c r="C129" s="399"/>
      <c r="D129" s="399"/>
      <c r="E129" s="160" t="s">
        <v>286</v>
      </c>
      <c r="F129" s="272">
        <v>0</v>
      </c>
      <c r="G129" s="272">
        <v>0</v>
      </c>
      <c r="H129" s="161">
        <f t="shared" si="42"/>
        <v>0</v>
      </c>
      <c r="I129" s="247" t="e">
        <f t="shared" si="43"/>
        <v>#DIV/0!</v>
      </c>
      <c r="J129" s="227">
        <v>0</v>
      </c>
      <c r="K129" s="227">
        <v>0</v>
      </c>
      <c r="L129" s="230">
        <f t="shared" si="44"/>
        <v>0</v>
      </c>
      <c r="M129" s="247" t="e">
        <f t="shared" si="45"/>
        <v>#DIV/0!</v>
      </c>
      <c r="N129" s="400"/>
      <c r="O129" s="227">
        <v>0</v>
      </c>
      <c r="P129" s="227">
        <v>0</v>
      </c>
      <c r="Q129" s="230">
        <f t="shared" si="46"/>
        <v>0</v>
      </c>
      <c r="R129" s="247" t="e">
        <f t="shared" si="47"/>
        <v>#DIV/0!</v>
      </c>
      <c r="S129" s="395"/>
      <c r="T129" s="376"/>
      <c r="U129" s="227">
        <v>0</v>
      </c>
      <c r="V129" s="227">
        <v>0</v>
      </c>
      <c r="W129" s="162">
        <f t="shared" si="48"/>
        <v>0</v>
      </c>
      <c r="X129" s="378"/>
    </row>
    <row r="130" spans="1:24" hidden="1" x14ac:dyDescent="0.25">
      <c r="A130" s="397"/>
      <c r="B130" s="398"/>
      <c r="C130" s="399"/>
      <c r="D130" s="399"/>
      <c r="E130" s="160" t="s">
        <v>287</v>
      </c>
      <c r="F130" s="272">
        <v>0</v>
      </c>
      <c r="G130" s="272">
        <v>0</v>
      </c>
      <c r="H130" s="161">
        <f t="shared" si="42"/>
        <v>0</v>
      </c>
      <c r="I130" s="247" t="e">
        <f t="shared" si="43"/>
        <v>#DIV/0!</v>
      </c>
      <c r="J130" s="227">
        <v>0</v>
      </c>
      <c r="K130" s="227">
        <v>0</v>
      </c>
      <c r="L130" s="230">
        <f t="shared" si="44"/>
        <v>0</v>
      </c>
      <c r="M130" s="247" t="e">
        <f t="shared" si="45"/>
        <v>#DIV/0!</v>
      </c>
      <c r="N130" s="400"/>
      <c r="O130" s="227">
        <v>0</v>
      </c>
      <c r="P130" s="227">
        <v>0</v>
      </c>
      <c r="Q130" s="230">
        <f t="shared" si="46"/>
        <v>0</v>
      </c>
      <c r="R130" s="247" t="e">
        <f t="shared" si="47"/>
        <v>#DIV/0!</v>
      </c>
      <c r="S130" s="395"/>
      <c r="T130" s="376"/>
      <c r="U130" s="227">
        <v>0</v>
      </c>
      <c r="V130" s="227">
        <v>0</v>
      </c>
      <c r="W130" s="162">
        <f>IFERROR(((V130/U130)*1),0)</f>
        <v>0</v>
      </c>
      <c r="X130" s="378"/>
    </row>
    <row r="131" spans="1:24" ht="15.75" hidden="1" thickBot="1" x14ac:dyDescent="0.3">
      <c r="A131" s="397"/>
      <c r="B131" s="398"/>
      <c r="C131" s="399"/>
      <c r="D131" s="399"/>
      <c r="E131" s="160" t="s">
        <v>288</v>
      </c>
      <c r="F131" s="272">
        <v>0</v>
      </c>
      <c r="G131" s="272">
        <v>0</v>
      </c>
      <c r="H131" s="161">
        <f t="shared" si="42"/>
        <v>0</v>
      </c>
      <c r="I131" s="247" t="e">
        <f t="shared" si="43"/>
        <v>#DIV/0!</v>
      </c>
      <c r="J131" s="227">
        <v>0</v>
      </c>
      <c r="K131" s="227">
        <v>0</v>
      </c>
      <c r="L131" s="230">
        <f t="shared" si="44"/>
        <v>0</v>
      </c>
      <c r="M131" s="247" t="e">
        <f t="shared" si="45"/>
        <v>#DIV/0!</v>
      </c>
      <c r="N131" s="400"/>
      <c r="O131" s="227">
        <v>0</v>
      </c>
      <c r="P131" s="227">
        <v>0</v>
      </c>
      <c r="Q131" s="230">
        <f t="shared" si="46"/>
        <v>0</v>
      </c>
      <c r="R131" s="247" t="e">
        <f t="shared" si="47"/>
        <v>#DIV/0!</v>
      </c>
      <c r="S131" s="395"/>
      <c r="T131" s="376"/>
      <c r="U131" s="227">
        <v>0</v>
      </c>
      <c r="V131" s="227">
        <v>0</v>
      </c>
      <c r="W131" s="162">
        <f>IFERROR(((V131/U131)*1),0)</f>
        <v>0</v>
      </c>
      <c r="X131" s="379"/>
    </row>
    <row r="132" spans="1:24" ht="15.75" hidden="1" thickBot="1" x14ac:dyDescent="0.3">
      <c r="A132" s="386" t="s">
        <v>289</v>
      </c>
      <c r="B132" s="387"/>
      <c r="C132" s="388"/>
      <c r="D132" s="163"/>
      <c r="E132" s="164"/>
      <c r="F132" s="274">
        <f>SUM(F127:F131)</f>
        <v>0</v>
      </c>
      <c r="G132" s="274">
        <f t="shared" ref="G132:H132" si="49">SUM(G127:G131)</f>
        <v>0</v>
      </c>
      <c r="H132" s="165">
        <f t="shared" si="49"/>
        <v>0</v>
      </c>
      <c r="I132" s="248">
        <v>1</v>
      </c>
      <c r="J132" s="231">
        <f t="shared" ref="J132:L132" si="50">SUM(J127:J131)</f>
        <v>0</v>
      </c>
      <c r="K132" s="231">
        <f t="shared" si="50"/>
        <v>0</v>
      </c>
      <c r="L132" s="231">
        <f t="shared" si="50"/>
        <v>0</v>
      </c>
      <c r="M132" s="248">
        <v>1</v>
      </c>
      <c r="N132" s="231">
        <f>N127</f>
        <v>0</v>
      </c>
      <c r="O132" s="231">
        <f t="shared" ref="O132:Q132" si="51">SUM(O127:O131)</f>
        <v>0</v>
      </c>
      <c r="P132" s="231">
        <f t="shared" si="51"/>
        <v>0</v>
      </c>
      <c r="Q132" s="231">
        <f t="shared" si="51"/>
        <v>0</v>
      </c>
      <c r="R132" s="248">
        <v>1</v>
      </c>
      <c r="S132" s="231">
        <f>S127</f>
        <v>0</v>
      </c>
      <c r="T132" s="243">
        <f>T127</f>
        <v>0</v>
      </c>
      <c r="U132" s="236">
        <f>SUM(U127:U131)</f>
        <v>0</v>
      </c>
      <c r="V132" s="237">
        <f>SUM(V127:V131)</f>
        <v>0</v>
      </c>
      <c r="W132" s="166">
        <f>IFERROR(((V132/U132)*1),0)</f>
        <v>0</v>
      </c>
      <c r="X132" s="241">
        <f>IFERROR(((1-(1-T132)*W132)*1),0)</f>
        <v>1</v>
      </c>
    </row>
    <row r="133" spans="1:24" hidden="1" x14ac:dyDescent="0.25">
      <c r="A133" s="397">
        <f>A127+1</f>
        <v>22</v>
      </c>
      <c r="B133" s="398"/>
      <c r="C133" s="399"/>
      <c r="D133" s="399"/>
      <c r="E133" s="160" t="s">
        <v>284</v>
      </c>
      <c r="F133" s="272">
        <v>0</v>
      </c>
      <c r="G133" s="272">
        <v>0</v>
      </c>
      <c r="H133" s="161">
        <f>F133+G133</f>
        <v>0</v>
      </c>
      <c r="I133" s="247" t="e">
        <f>H133/$H$138</f>
        <v>#DIV/0!</v>
      </c>
      <c r="J133" s="227">
        <v>0</v>
      </c>
      <c r="K133" s="227">
        <v>0</v>
      </c>
      <c r="L133" s="230">
        <f>J133+K133</f>
        <v>0</v>
      </c>
      <c r="M133" s="247" t="e">
        <f>L133/$L$138</f>
        <v>#DIV/0!</v>
      </c>
      <c r="N133" s="400">
        <v>0</v>
      </c>
      <c r="O133" s="227">
        <v>0</v>
      </c>
      <c r="P133" s="227">
        <v>0</v>
      </c>
      <c r="Q133" s="230">
        <f>O133+P133</f>
        <v>0</v>
      </c>
      <c r="R133" s="247" t="e">
        <f>Q133/$Q$138</f>
        <v>#DIV/0!</v>
      </c>
      <c r="S133" s="395">
        <f>N138-Q138</f>
        <v>0</v>
      </c>
      <c r="T133" s="376">
        <f>IFERROR((S133/N138),0)</f>
        <v>0</v>
      </c>
      <c r="U133" s="227">
        <v>0</v>
      </c>
      <c r="V133" s="227">
        <v>0</v>
      </c>
      <c r="W133" s="162">
        <f>IFERROR(((V133/U133)*1),0)</f>
        <v>0</v>
      </c>
      <c r="X133" s="396"/>
    </row>
    <row r="134" spans="1:24" hidden="1" x14ac:dyDescent="0.25">
      <c r="A134" s="397"/>
      <c r="B134" s="398"/>
      <c r="C134" s="399"/>
      <c r="D134" s="399"/>
      <c r="E134" s="160" t="s">
        <v>285</v>
      </c>
      <c r="F134" s="272">
        <v>0</v>
      </c>
      <c r="G134" s="272">
        <v>0</v>
      </c>
      <c r="H134" s="161">
        <f t="shared" ref="H134:H137" si="52">F134+G134</f>
        <v>0</v>
      </c>
      <c r="I134" s="247" t="e">
        <f t="shared" ref="I134:I137" si="53">H134/$H$138</f>
        <v>#DIV/0!</v>
      </c>
      <c r="J134" s="227">
        <v>0</v>
      </c>
      <c r="K134" s="227">
        <v>0</v>
      </c>
      <c r="L134" s="230">
        <f t="shared" ref="L134:L137" si="54">J134+K134</f>
        <v>0</v>
      </c>
      <c r="M134" s="247" t="e">
        <f t="shared" ref="M134:M137" si="55">L134/$L$138</f>
        <v>#DIV/0!</v>
      </c>
      <c r="N134" s="400"/>
      <c r="O134" s="227">
        <v>0</v>
      </c>
      <c r="P134" s="227">
        <v>0</v>
      </c>
      <c r="Q134" s="230">
        <f t="shared" ref="Q134:Q137" si="56">O134+P134</f>
        <v>0</v>
      </c>
      <c r="R134" s="247" t="e">
        <f t="shared" ref="R134:R137" si="57">Q134/$Q$138</f>
        <v>#DIV/0!</v>
      </c>
      <c r="S134" s="395"/>
      <c r="T134" s="376"/>
      <c r="U134" s="227">
        <v>0</v>
      </c>
      <c r="V134" s="227">
        <v>0</v>
      </c>
      <c r="W134" s="162">
        <f t="shared" ref="W134:W135" si="58">IFERROR(((V134/U134)*1),0)</f>
        <v>0</v>
      </c>
      <c r="X134" s="378"/>
    </row>
    <row r="135" spans="1:24" hidden="1" x14ac:dyDescent="0.25">
      <c r="A135" s="397"/>
      <c r="B135" s="398"/>
      <c r="C135" s="399"/>
      <c r="D135" s="399"/>
      <c r="E135" s="160" t="s">
        <v>286</v>
      </c>
      <c r="F135" s="272">
        <v>0</v>
      </c>
      <c r="G135" s="272">
        <v>0</v>
      </c>
      <c r="H135" s="161">
        <f t="shared" si="52"/>
        <v>0</v>
      </c>
      <c r="I135" s="247" t="e">
        <f t="shared" si="53"/>
        <v>#DIV/0!</v>
      </c>
      <c r="J135" s="227">
        <v>0</v>
      </c>
      <c r="K135" s="227">
        <v>0</v>
      </c>
      <c r="L135" s="230">
        <f t="shared" si="54"/>
        <v>0</v>
      </c>
      <c r="M135" s="247" t="e">
        <f t="shared" si="55"/>
        <v>#DIV/0!</v>
      </c>
      <c r="N135" s="400"/>
      <c r="O135" s="227">
        <v>0</v>
      </c>
      <c r="P135" s="227">
        <v>0</v>
      </c>
      <c r="Q135" s="230">
        <f t="shared" si="56"/>
        <v>0</v>
      </c>
      <c r="R135" s="247" t="e">
        <f t="shared" si="57"/>
        <v>#DIV/0!</v>
      </c>
      <c r="S135" s="395"/>
      <c r="T135" s="376"/>
      <c r="U135" s="227">
        <v>0</v>
      </c>
      <c r="V135" s="227">
        <v>0</v>
      </c>
      <c r="W135" s="162">
        <f t="shared" si="58"/>
        <v>0</v>
      </c>
      <c r="X135" s="378"/>
    </row>
    <row r="136" spans="1:24" hidden="1" x14ac:dyDescent="0.25">
      <c r="A136" s="397"/>
      <c r="B136" s="398"/>
      <c r="C136" s="399"/>
      <c r="D136" s="399"/>
      <c r="E136" s="160" t="s">
        <v>287</v>
      </c>
      <c r="F136" s="272">
        <v>0</v>
      </c>
      <c r="G136" s="272">
        <v>0</v>
      </c>
      <c r="H136" s="161">
        <f t="shared" si="52"/>
        <v>0</v>
      </c>
      <c r="I136" s="247" t="e">
        <f t="shared" si="53"/>
        <v>#DIV/0!</v>
      </c>
      <c r="J136" s="227">
        <v>0</v>
      </c>
      <c r="K136" s="227">
        <v>0</v>
      </c>
      <c r="L136" s="230">
        <f t="shared" si="54"/>
        <v>0</v>
      </c>
      <c r="M136" s="247" t="e">
        <f t="shared" si="55"/>
        <v>#DIV/0!</v>
      </c>
      <c r="N136" s="400"/>
      <c r="O136" s="227">
        <v>0</v>
      </c>
      <c r="P136" s="227">
        <v>0</v>
      </c>
      <c r="Q136" s="230">
        <f t="shared" si="56"/>
        <v>0</v>
      </c>
      <c r="R136" s="247" t="e">
        <f t="shared" si="57"/>
        <v>#DIV/0!</v>
      </c>
      <c r="S136" s="395"/>
      <c r="T136" s="376"/>
      <c r="U136" s="227">
        <v>0</v>
      </c>
      <c r="V136" s="227">
        <v>0</v>
      </c>
      <c r="W136" s="162">
        <f>IFERROR(((V136/U136)*1),0)</f>
        <v>0</v>
      </c>
      <c r="X136" s="378"/>
    </row>
    <row r="137" spans="1:24" ht="15.75" hidden="1" thickBot="1" x14ac:dyDescent="0.3">
      <c r="A137" s="397"/>
      <c r="B137" s="398"/>
      <c r="C137" s="399"/>
      <c r="D137" s="399"/>
      <c r="E137" s="160" t="s">
        <v>288</v>
      </c>
      <c r="F137" s="272">
        <v>0</v>
      </c>
      <c r="G137" s="272">
        <v>0</v>
      </c>
      <c r="H137" s="161">
        <f t="shared" si="52"/>
        <v>0</v>
      </c>
      <c r="I137" s="247" t="e">
        <f t="shared" si="53"/>
        <v>#DIV/0!</v>
      </c>
      <c r="J137" s="227">
        <v>0</v>
      </c>
      <c r="K137" s="227">
        <v>0</v>
      </c>
      <c r="L137" s="230">
        <f t="shared" si="54"/>
        <v>0</v>
      </c>
      <c r="M137" s="247" t="e">
        <f t="shared" si="55"/>
        <v>#DIV/0!</v>
      </c>
      <c r="N137" s="400"/>
      <c r="O137" s="227">
        <v>0</v>
      </c>
      <c r="P137" s="227">
        <v>0</v>
      </c>
      <c r="Q137" s="230">
        <f t="shared" si="56"/>
        <v>0</v>
      </c>
      <c r="R137" s="247" t="e">
        <f t="shared" si="57"/>
        <v>#DIV/0!</v>
      </c>
      <c r="S137" s="395"/>
      <c r="T137" s="376"/>
      <c r="U137" s="227">
        <v>0</v>
      </c>
      <c r="V137" s="227">
        <v>0</v>
      </c>
      <c r="W137" s="162">
        <f>IFERROR(((V137/U137)*1),0)</f>
        <v>0</v>
      </c>
      <c r="X137" s="379"/>
    </row>
    <row r="138" spans="1:24" ht="15.75" hidden="1" thickBot="1" x14ac:dyDescent="0.3">
      <c r="A138" s="386" t="s">
        <v>289</v>
      </c>
      <c r="B138" s="387"/>
      <c r="C138" s="388"/>
      <c r="D138" s="163"/>
      <c r="E138" s="164"/>
      <c r="F138" s="274">
        <f>SUM(F133:F137)</f>
        <v>0</v>
      </c>
      <c r="G138" s="274">
        <f t="shared" ref="G138:H138" si="59">SUM(G133:G137)</f>
        <v>0</v>
      </c>
      <c r="H138" s="165">
        <f t="shared" si="59"/>
        <v>0</v>
      </c>
      <c r="I138" s="248">
        <v>1</v>
      </c>
      <c r="J138" s="231">
        <f t="shared" ref="J138:L138" si="60">SUM(J133:J137)</f>
        <v>0</v>
      </c>
      <c r="K138" s="231">
        <f t="shared" si="60"/>
        <v>0</v>
      </c>
      <c r="L138" s="231">
        <f t="shared" si="60"/>
        <v>0</v>
      </c>
      <c r="M138" s="248">
        <v>1</v>
      </c>
      <c r="N138" s="231">
        <f>N133</f>
        <v>0</v>
      </c>
      <c r="O138" s="231">
        <f t="shared" ref="O138:Q138" si="61">SUM(O133:O137)</f>
        <v>0</v>
      </c>
      <c r="P138" s="231">
        <f t="shared" si="61"/>
        <v>0</v>
      </c>
      <c r="Q138" s="231">
        <f t="shared" si="61"/>
        <v>0</v>
      </c>
      <c r="R138" s="248">
        <v>1</v>
      </c>
      <c r="S138" s="231">
        <f>S133</f>
        <v>0</v>
      </c>
      <c r="T138" s="243">
        <f>T133</f>
        <v>0</v>
      </c>
      <c r="U138" s="236">
        <f>SUM(U133:U137)</f>
        <v>0</v>
      </c>
      <c r="V138" s="237">
        <f>SUM(V133:V137)</f>
        <v>0</v>
      </c>
      <c r="W138" s="166">
        <f>IFERROR(((V138/U138)*1),0)</f>
        <v>0</v>
      </c>
      <c r="X138" s="241">
        <f>IFERROR(((1-(1-T138)*W138)*1),0)</f>
        <v>1</v>
      </c>
    </row>
    <row r="139" spans="1:24" hidden="1" x14ac:dyDescent="0.25">
      <c r="A139" s="397">
        <f>A133+1</f>
        <v>23</v>
      </c>
      <c r="B139" s="398"/>
      <c r="C139" s="399"/>
      <c r="D139" s="399"/>
      <c r="E139" s="160" t="s">
        <v>284</v>
      </c>
      <c r="F139" s="272">
        <v>0</v>
      </c>
      <c r="G139" s="272">
        <v>0</v>
      </c>
      <c r="H139" s="161">
        <f>F139+G139</f>
        <v>0</v>
      </c>
      <c r="I139" s="247" t="e">
        <f>H139/$H$144</f>
        <v>#DIV/0!</v>
      </c>
      <c r="J139" s="227">
        <v>0</v>
      </c>
      <c r="K139" s="227">
        <v>0</v>
      </c>
      <c r="L139" s="230">
        <f>J139+K139</f>
        <v>0</v>
      </c>
      <c r="M139" s="247" t="e">
        <f>L139/$L$144</f>
        <v>#DIV/0!</v>
      </c>
      <c r="N139" s="400">
        <v>0</v>
      </c>
      <c r="O139" s="227">
        <v>0</v>
      </c>
      <c r="P139" s="227">
        <v>0</v>
      </c>
      <c r="Q139" s="230">
        <f>O139+P139</f>
        <v>0</v>
      </c>
      <c r="R139" s="247" t="e">
        <f>Q139/$Q$144</f>
        <v>#DIV/0!</v>
      </c>
      <c r="S139" s="395">
        <f>N144-Q144</f>
        <v>0</v>
      </c>
      <c r="T139" s="376">
        <f>IFERROR((S139/N144),0)</f>
        <v>0</v>
      </c>
      <c r="U139" s="227">
        <v>0</v>
      </c>
      <c r="V139" s="227">
        <v>0</v>
      </c>
      <c r="W139" s="162">
        <f>IFERROR(((V139/U139)*1),0)</f>
        <v>0</v>
      </c>
      <c r="X139" s="396"/>
    </row>
    <row r="140" spans="1:24" hidden="1" x14ac:dyDescent="0.25">
      <c r="A140" s="397"/>
      <c r="B140" s="398"/>
      <c r="C140" s="399"/>
      <c r="D140" s="399"/>
      <c r="E140" s="160" t="s">
        <v>285</v>
      </c>
      <c r="F140" s="272">
        <v>0</v>
      </c>
      <c r="G140" s="272">
        <v>0</v>
      </c>
      <c r="H140" s="161">
        <f t="shared" ref="H140:H143" si="62">F140+G140</f>
        <v>0</v>
      </c>
      <c r="I140" s="247" t="e">
        <f t="shared" ref="I140:I143" si="63">H140/$H$144</f>
        <v>#DIV/0!</v>
      </c>
      <c r="J140" s="227">
        <v>0</v>
      </c>
      <c r="K140" s="227">
        <v>0</v>
      </c>
      <c r="L140" s="230">
        <f t="shared" ref="L140:L143" si="64">J140+K140</f>
        <v>0</v>
      </c>
      <c r="M140" s="247" t="e">
        <f t="shared" ref="M140:M143" si="65">L140/$L$144</f>
        <v>#DIV/0!</v>
      </c>
      <c r="N140" s="400"/>
      <c r="O140" s="227">
        <v>0</v>
      </c>
      <c r="P140" s="227">
        <v>0</v>
      </c>
      <c r="Q140" s="230">
        <f t="shared" ref="Q140:Q143" si="66">O140+P140</f>
        <v>0</v>
      </c>
      <c r="R140" s="247" t="e">
        <f t="shared" ref="R140:R143" si="67">Q140/$Q$144</f>
        <v>#DIV/0!</v>
      </c>
      <c r="S140" s="395"/>
      <c r="T140" s="376"/>
      <c r="U140" s="227">
        <v>0</v>
      </c>
      <c r="V140" s="227">
        <v>0</v>
      </c>
      <c r="W140" s="162">
        <f t="shared" ref="W140:W141" si="68">IFERROR(((V140/U140)*1),0)</f>
        <v>0</v>
      </c>
      <c r="X140" s="378"/>
    </row>
    <row r="141" spans="1:24" hidden="1" x14ac:dyDescent="0.25">
      <c r="A141" s="397"/>
      <c r="B141" s="398"/>
      <c r="C141" s="399"/>
      <c r="D141" s="399"/>
      <c r="E141" s="160" t="s">
        <v>286</v>
      </c>
      <c r="F141" s="272">
        <v>0</v>
      </c>
      <c r="G141" s="272">
        <v>0</v>
      </c>
      <c r="H141" s="161">
        <f t="shared" si="62"/>
        <v>0</v>
      </c>
      <c r="I141" s="247" t="e">
        <f t="shared" si="63"/>
        <v>#DIV/0!</v>
      </c>
      <c r="J141" s="227">
        <v>0</v>
      </c>
      <c r="K141" s="227">
        <v>0</v>
      </c>
      <c r="L141" s="230">
        <f t="shared" si="64"/>
        <v>0</v>
      </c>
      <c r="M141" s="247" t="e">
        <f t="shared" si="65"/>
        <v>#DIV/0!</v>
      </c>
      <c r="N141" s="400"/>
      <c r="O141" s="227">
        <v>0</v>
      </c>
      <c r="P141" s="227">
        <v>0</v>
      </c>
      <c r="Q141" s="230">
        <f t="shared" si="66"/>
        <v>0</v>
      </c>
      <c r="R141" s="247" t="e">
        <f t="shared" si="67"/>
        <v>#DIV/0!</v>
      </c>
      <c r="S141" s="395"/>
      <c r="T141" s="376"/>
      <c r="U141" s="227">
        <v>0</v>
      </c>
      <c r="V141" s="227">
        <v>0</v>
      </c>
      <c r="W141" s="162">
        <f t="shared" si="68"/>
        <v>0</v>
      </c>
      <c r="X141" s="378"/>
    </row>
    <row r="142" spans="1:24" hidden="1" x14ac:dyDescent="0.25">
      <c r="A142" s="397"/>
      <c r="B142" s="398"/>
      <c r="C142" s="399"/>
      <c r="D142" s="399"/>
      <c r="E142" s="160" t="s">
        <v>287</v>
      </c>
      <c r="F142" s="272">
        <v>0</v>
      </c>
      <c r="G142" s="272">
        <v>0</v>
      </c>
      <c r="H142" s="161">
        <f t="shared" si="62"/>
        <v>0</v>
      </c>
      <c r="I142" s="247" t="e">
        <f t="shared" si="63"/>
        <v>#DIV/0!</v>
      </c>
      <c r="J142" s="227">
        <v>0</v>
      </c>
      <c r="K142" s="227">
        <v>0</v>
      </c>
      <c r="L142" s="230">
        <f t="shared" si="64"/>
        <v>0</v>
      </c>
      <c r="M142" s="247" t="e">
        <f t="shared" si="65"/>
        <v>#DIV/0!</v>
      </c>
      <c r="N142" s="400"/>
      <c r="O142" s="227">
        <v>0</v>
      </c>
      <c r="P142" s="227">
        <v>0</v>
      </c>
      <c r="Q142" s="230">
        <f t="shared" si="66"/>
        <v>0</v>
      </c>
      <c r="R142" s="247" t="e">
        <f t="shared" si="67"/>
        <v>#DIV/0!</v>
      </c>
      <c r="S142" s="395"/>
      <c r="T142" s="376"/>
      <c r="U142" s="227">
        <v>0</v>
      </c>
      <c r="V142" s="227">
        <v>0</v>
      </c>
      <c r="W142" s="162">
        <f>IFERROR(((V142/U142)*1),0)</f>
        <v>0</v>
      </c>
      <c r="X142" s="378"/>
    </row>
    <row r="143" spans="1:24" ht="15.75" hidden="1" thickBot="1" x14ac:dyDescent="0.3">
      <c r="A143" s="397"/>
      <c r="B143" s="398"/>
      <c r="C143" s="399"/>
      <c r="D143" s="399"/>
      <c r="E143" s="160" t="s">
        <v>288</v>
      </c>
      <c r="F143" s="272">
        <v>0</v>
      </c>
      <c r="G143" s="272">
        <v>0</v>
      </c>
      <c r="H143" s="161">
        <f t="shared" si="62"/>
        <v>0</v>
      </c>
      <c r="I143" s="247" t="e">
        <f t="shared" si="63"/>
        <v>#DIV/0!</v>
      </c>
      <c r="J143" s="227">
        <v>0</v>
      </c>
      <c r="K143" s="227">
        <v>0</v>
      </c>
      <c r="L143" s="230">
        <f t="shared" si="64"/>
        <v>0</v>
      </c>
      <c r="M143" s="247" t="e">
        <f t="shared" si="65"/>
        <v>#DIV/0!</v>
      </c>
      <c r="N143" s="400"/>
      <c r="O143" s="227">
        <v>0</v>
      </c>
      <c r="P143" s="227">
        <v>0</v>
      </c>
      <c r="Q143" s="230">
        <f t="shared" si="66"/>
        <v>0</v>
      </c>
      <c r="R143" s="247" t="e">
        <f t="shared" si="67"/>
        <v>#DIV/0!</v>
      </c>
      <c r="S143" s="395"/>
      <c r="T143" s="376"/>
      <c r="U143" s="227">
        <v>0</v>
      </c>
      <c r="V143" s="227">
        <v>0</v>
      </c>
      <c r="W143" s="162">
        <f>IFERROR(((V143/U143)*1),0)</f>
        <v>0</v>
      </c>
      <c r="X143" s="379"/>
    </row>
    <row r="144" spans="1:24" ht="15.75" hidden="1" thickBot="1" x14ac:dyDescent="0.3">
      <c r="A144" s="386" t="s">
        <v>289</v>
      </c>
      <c r="B144" s="387"/>
      <c r="C144" s="388"/>
      <c r="D144" s="163"/>
      <c r="E144" s="164"/>
      <c r="F144" s="274">
        <f>SUM(F139:F143)</f>
        <v>0</v>
      </c>
      <c r="G144" s="274">
        <f t="shared" ref="G144:H144" si="69">SUM(G139:G143)</f>
        <v>0</v>
      </c>
      <c r="H144" s="165">
        <f t="shared" si="69"/>
        <v>0</v>
      </c>
      <c r="I144" s="248">
        <v>1</v>
      </c>
      <c r="J144" s="231">
        <f t="shared" ref="J144:L144" si="70">SUM(J139:J143)</f>
        <v>0</v>
      </c>
      <c r="K144" s="231">
        <f t="shared" si="70"/>
        <v>0</v>
      </c>
      <c r="L144" s="231">
        <f t="shared" si="70"/>
        <v>0</v>
      </c>
      <c r="M144" s="248">
        <v>1</v>
      </c>
      <c r="N144" s="231">
        <f>N139</f>
        <v>0</v>
      </c>
      <c r="O144" s="231">
        <f t="shared" ref="O144:Q144" si="71">SUM(O139:O143)</f>
        <v>0</v>
      </c>
      <c r="P144" s="231">
        <f t="shared" si="71"/>
        <v>0</v>
      </c>
      <c r="Q144" s="231">
        <f t="shared" si="71"/>
        <v>0</v>
      </c>
      <c r="R144" s="248">
        <v>1</v>
      </c>
      <c r="S144" s="231">
        <f>S139</f>
        <v>0</v>
      </c>
      <c r="T144" s="243">
        <f>T139</f>
        <v>0</v>
      </c>
      <c r="U144" s="236">
        <f>SUM(U139:U143)</f>
        <v>0</v>
      </c>
      <c r="V144" s="237">
        <f>SUM(V139:V143)</f>
        <v>0</v>
      </c>
      <c r="W144" s="166">
        <f>IFERROR(((V144/U144)*1),0)</f>
        <v>0</v>
      </c>
      <c r="X144" s="241">
        <f>IFERROR(((1-(1-T144)*W144)*1),0)</f>
        <v>1</v>
      </c>
    </row>
    <row r="145" spans="1:24" hidden="1" x14ac:dyDescent="0.25">
      <c r="A145" s="397">
        <f>A139+1</f>
        <v>24</v>
      </c>
      <c r="B145" s="398"/>
      <c r="C145" s="399"/>
      <c r="D145" s="399"/>
      <c r="E145" s="160" t="s">
        <v>284</v>
      </c>
      <c r="F145" s="272">
        <v>0</v>
      </c>
      <c r="G145" s="272">
        <v>0</v>
      </c>
      <c r="H145" s="161">
        <f>F145+G145</f>
        <v>0</v>
      </c>
      <c r="I145" s="247" t="e">
        <f>H145/$H$150</f>
        <v>#DIV/0!</v>
      </c>
      <c r="J145" s="227">
        <v>0</v>
      </c>
      <c r="K145" s="227">
        <v>0</v>
      </c>
      <c r="L145" s="230">
        <f>J145+K145</f>
        <v>0</v>
      </c>
      <c r="M145" s="247" t="e">
        <f>L145/$L$150</f>
        <v>#DIV/0!</v>
      </c>
      <c r="N145" s="400">
        <v>0</v>
      </c>
      <c r="O145" s="227">
        <v>0</v>
      </c>
      <c r="P145" s="227">
        <v>0</v>
      </c>
      <c r="Q145" s="230">
        <f>O145+P145</f>
        <v>0</v>
      </c>
      <c r="R145" s="247" t="e">
        <f>Q145/$Q$150</f>
        <v>#DIV/0!</v>
      </c>
      <c r="S145" s="395">
        <f>N150-Q150</f>
        <v>0</v>
      </c>
      <c r="T145" s="376">
        <f>IFERROR((S145/N150),0)</f>
        <v>0</v>
      </c>
      <c r="U145" s="227">
        <v>0</v>
      </c>
      <c r="V145" s="227">
        <v>0</v>
      </c>
      <c r="W145" s="162">
        <f>IFERROR(((V145/U145)*1),0)</f>
        <v>0</v>
      </c>
      <c r="X145" s="396"/>
    </row>
    <row r="146" spans="1:24" hidden="1" x14ac:dyDescent="0.25">
      <c r="A146" s="397"/>
      <c r="B146" s="398"/>
      <c r="C146" s="399"/>
      <c r="D146" s="399"/>
      <c r="E146" s="160" t="s">
        <v>285</v>
      </c>
      <c r="F146" s="272">
        <v>0</v>
      </c>
      <c r="G146" s="272">
        <v>0</v>
      </c>
      <c r="H146" s="161">
        <f t="shared" ref="H146:H149" si="72">F146+G146</f>
        <v>0</v>
      </c>
      <c r="I146" s="247" t="e">
        <f t="shared" ref="I146:I149" si="73">H146/$H$150</f>
        <v>#DIV/0!</v>
      </c>
      <c r="J146" s="227">
        <v>0</v>
      </c>
      <c r="K146" s="227">
        <v>0</v>
      </c>
      <c r="L146" s="230">
        <f t="shared" ref="L146:L149" si="74">J146+K146</f>
        <v>0</v>
      </c>
      <c r="M146" s="247" t="e">
        <f t="shared" ref="M146:M149" si="75">L146/$L$150</f>
        <v>#DIV/0!</v>
      </c>
      <c r="N146" s="400"/>
      <c r="O146" s="227">
        <v>0</v>
      </c>
      <c r="P146" s="227">
        <v>0</v>
      </c>
      <c r="Q146" s="230">
        <f t="shared" ref="Q146:Q149" si="76">O146+P146</f>
        <v>0</v>
      </c>
      <c r="R146" s="247" t="e">
        <f t="shared" ref="R146:R149" si="77">Q146/$Q$150</f>
        <v>#DIV/0!</v>
      </c>
      <c r="S146" s="395"/>
      <c r="T146" s="376"/>
      <c r="U146" s="227">
        <v>0</v>
      </c>
      <c r="V146" s="227">
        <v>0</v>
      </c>
      <c r="W146" s="162">
        <f t="shared" ref="W146:W147" si="78">IFERROR(((V146/U146)*1),0)</f>
        <v>0</v>
      </c>
      <c r="X146" s="378"/>
    </row>
    <row r="147" spans="1:24" hidden="1" x14ac:dyDescent="0.25">
      <c r="A147" s="397"/>
      <c r="B147" s="398"/>
      <c r="C147" s="399"/>
      <c r="D147" s="399"/>
      <c r="E147" s="160" t="s">
        <v>286</v>
      </c>
      <c r="F147" s="272">
        <v>0</v>
      </c>
      <c r="G147" s="272">
        <v>0</v>
      </c>
      <c r="H147" s="161">
        <f t="shared" si="72"/>
        <v>0</v>
      </c>
      <c r="I147" s="247" t="e">
        <f t="shared" si="73"/>
        <v>#DIV/0!</v>
      </c>
      <c r="J147" s="227">
        <v>0</v>
      </c>
      <c r="K147" s="227">
        <v>0</v>
      </c>
      <c r="L147" s="230">
        <f t="shared" si="74"/>
        <v>0</v>
      </c>
      <c r="M147" s="247" t="e">
        <f t="shared" si="75"/>
        <v>#DIV/0!</v>
      </c>
      <c r="N147" s="400"/>
      <c r="O147" s="227">
        <v>0</v>
      </c>
      <c r="P147" s="227">
        <v>0</v>
      </c>
      <c r="Q147" s="230">
        <f t="shared" si="76"/>
        <v>0</v>
      </c>
      <c r="R147" s="247" t="e">
        <f t="shared" si="77"/>
        <v>#DIV/0!</v>
      </c>
      <c r="S147" s="395"/>
      <c r="T147" s="376"/>
      <c r="U147" s="227">
        <v>0</v>
      </c>
      <c r="V147" s="227">
        <v>0</v>
      </c>
      <c r="W147" s="162">
        <f t="shared" si="78"/>
        <v>0</v>
      </c>
      <c r="X147" s="378"/>
    </row>
    <row r="148" spans="1:24" hidden="1" x14ac:dyDescent="0.25">
      <c r="A148" s="397"/>
      <c r="B148" s="398"/>
      <c r="C148" s="399"/>
      <c r="D148" s="399"/>
      <c r="E148" s="160" t="s">
        <v>287</v>
      </c>
      <c r="F148" s="272">
        <v>0</v>
      </c>
      <c r="G148" s="272">
        <v>0</v>
      </c>
      <c r="H148" s="161">
        <f t="shared" si="72"/>
        <v>0</v>
      </c>
      <c r="I148" s="247" t="e">
        <f t="shared" si="73"/>
        <v>#DIV/0!</v>
      </c>
      <c r="J148" s="227">
        <v>0</v>
      </c>
      <c r="K148" s="227">
        <v>0</v>
      </c>
      <c r="L148" s="230">
        <f t="shared" si="74"/>
        <v>0</v>
      </c>
      <c r="M148" s="247" t="e">
        <f t="shared" si="75"/>
        <v>#DIV/0!</v>
      </c>
      <c r="N148" s="400"/>
      <c r="O148" s="227">
        <v>0</v>
      </c>
      <c r="P148" s="227">
        <v>0</v>
      </c>
      <c r="Q148" s="230">
        <f t="shared" si="76"/>
        <v>0</v>
      </c>
      <c r="R148" s="247" t="e">
        <f t="shared" si="77"/>
        <v>#DIV/0!</v>
      </c>
      <c r="S148" s="395"/>
      <c r="T148" s="376"/>
      <c r="U148" s="227">
        <v>0</v>
      </c>
      <c r="V148" s="227">
        <v>0</v>
      </c>
      <c r="W148" s="162">
        <f>IFERROR(((V148/U148)*1),0)</f>
        <v>0</v>
      </c>
      <c r="X148" s="378"/>
    </row>
    <row r="149" spans="1:24" ht="15.75" hidden="1" thickBot="1" x14ac:dyDescent="0.3">
      <c r="A149" s="397"/>
      <c r="B149" s="398"/>
      <c r="C149" s="399"/>
      <c r="D149" s="399"/>
      <c r="E149" s="160" t="s">
        <v>288</v>
      </c>
      <c r="F149" s="272">
        <v>0</v>
      </c>
      <c r="G149" s="272">
        <v>0</v>
      </c>
      <c r="H149" s="161">
        <f t="shared" si="72"/>
        <v>0</v>
      </c>
      <c r="I149" s="247" t="e">
        <f t="shared" si="73"/>
        <v>#DIV/0!</v>
      </c>
      <c r="J149" s="227">
        <v>0</v>
      </c>
      <c r="K149" s="227">
        <v>0</v>
      </c>
      <c r="L149" s="230">
        <f t="shared" si="74"/>
        <v>0</v>
      </c>
      <c r="M149" s="247" t="e">
        <f t="shared" si="75"/>
        <v>#DIV/0!</v>
      </c>
      <c r="N149" s="400"/>
      <c r="O149" s="227">
        <v>0</v>
      </c>
      <c r="P149" s="227">
        <v>0</v>
      </c>
      <c r="Q149" s="230">
        <f t="shared" si="76"/>
        <v>0</v>
      </c>
      <c r="R149" s="247" t="e">
        <f t="shared" si="77"/>
        <v>#DIV/0!</v>
      </c>
      <c r="S149" s="395"/>
      <c r="T149" s="376"/>
      <c r="U149" s="227">
        <v>0</v>
      </c>
      <c r="V149" s="227">
        <v>0</v>
      </c>
      <c r="W149" s="162">
        <f>IFERROR(((V149/U149)*1),0)</f>
        <v>0</v>
      </c>
      <c r="X149" s="379"/>
    </row>
    <row r="150" spans="1:24" ht="15.75" hidden="1" thickBot="1" x14ac:dyDescent="0.3">
      <c r="A150" s="386" t="s">
        <v>289</v>
      </c>
      <c r="B150" s="387"/>
      <c r="C150" s="388"/>
      <c r="D150" s="163"/>
      <c r="E150" s="164"/>
      <c r="F150" s="274">
        <f>SUM(F145:F149)</f>
        <v>0</v>
      </c>
      <c r="G150" s="274">
        <f t="shared" ref="G150:H150" si="79">SUM(G145:G149)</f>
        <v>0</v>
      </c>
      <c r="H150" s="165">
        <f t="shared" si="79"/>
        <v>0</v>
      </c>
      <c r="I150" s="248">
        <v>1</v>
      </c>
      <c r="J150" s="231">
        <f t="shared" ref="J150:L150" si="80">SUM(J145:J149)</f>
        <v>0</v>
      </c>
      <c r="K150" s="231">
        <f t="shared" si="80"/>
        <v>0</v>
      </c>
      <c r="L150" s="231">
        <f t="shared" si="80"/>
        <v>0</v>
      </c>
      <c r="M150" s="248">
        <v>1</v>
      </c>
      <c r="N150" s="231">
        <f>N145</f>
        <v>0</v>
      </c>
      <c r="O150" s="231">
        <f t="shared" ref="O150:Q150" si="81">SUM(O145:O149)</f>
        <v>0</v>
      </c>
      <c r="P150" s="231">
        <f t="shared" si="81"/>
        <v>0</v>
      </c>
      <c r="Q150" s="231">
        <f t="shared" si="81"/>
        <v>0</v>
      </c>
      <c r="R150" s="248">
        <v>1</v>
      </c>
      <c r="S150" s="231">
        <f>S145</f>
        <v>0</v>
      </c>
      <c r="T150" s="243">
        <f>T145</f>
        <v>0</v>
      </c>
      <c r="U150" s="236">
        <f>SUM(U145:U149)</f>
        <v>0</v>
      </c>
      <c r="V150" s="237">
        <f>SUM(V145:V149)</f>
        <v>0</v>
      </c>
      <c r="W150" s="166">
        <f>IFERROR(((V150/U150)*1),0)</f>
        <v>0</v>
      </c>
      <c r="X150" s="241">
        <f>IFERROR(((1-(1-T150)*W150)*1),0)</f>
        <v>1</v>
      </c>
    </row>
    <row r="151" spans="1:24" hidden="1" x14ac:dyDescent="0.25">
      <c r="A151" s="397">
        <f>A145+1</f>
        <v>25</v>
      </c>
      <c r="B151" s="398"/>
      <c r="C151" s="399"/>
      <c r="D151" s="399"/>
      <c r="E151" s="160" t="s">
        <v>284</v>
      </c>
      <c r="F151" s="272">
        <v>0</v>
      </c>
      <c r="G151" s="272">
        <v>0</v>
      </c>
      <c r="H151" s="161">
        <f>F151+G151</f>
        <v>0</v>
      </c>
      <c r="I151" s="247" t="e">
        <f>H151/$H$156</f>
        <v>#DIV/0!</v>
      </c>
      <c r="J151" s="227">
        <v>0</v>
      </c>
      <c r="K151" s="227">
        <v>0</v>
      </c>
      <c r="L151" s="230">
        <f>J151+K151</f>
        <v>0</v>
      </c>
      <c r="M151" s="247" t="e">
        <f>L151/$L$156</f>
        <v>#DIV/0!</v>
      </c>
      <c r="N151" s="400">
        <v>0</v>
      </c>
      <c r="O151" s="227">
        <v>0</v>
      </c>
      <c r="P151" s="227">
        <v>0</v>
      </c>
      <c r="Q151" s="230">
        <f>O151+P151</f>
        <v>0</v>
      </c>
      <c r="R151" s="247" t="e">
        <f>Q151/$Q$156</f>
        <v>#DIV/0!</v>
      </c>
      <c r="S151" s="395">
        <f>N156-Q156</f>
        <v>0</v>
      </c>
      <c r="T151" s="376">
        <f>IFERROR((S151/N156),0)</f>
        <v>0</v>
      </c>
      <c r="U151" s="227">
        <v>0</v>
      </c>
      <c r="V151" s="227">
        <v>0</v>
      </c>
      <c r="W151" s="162">
        <f>IFERROR(((V151/U151)*1),0)</f>
        <v>0</v>
      </c>
      <c r="X151" s="396"/>
    </row>
    <row r="152" spans="1:24" hidden="1" x14ac:dyDescent="0.25">
      <c r="A152" s="397"/>
      <c r="B152" s="398"/>
      <c r="C152" s="399"/>
      <c r="D152" s="399"/>
      <c r="E152" s="160" t="s">
        <v>285</v>
      </c>
      <c r="F152" s="272">
        <v>0</v>
      </c>
      <c r="G152" s="272">
        <v>0</v>
      </c>
      <c r="H152" s="161">
        <f t="shared" ref="H152:H155" si="82">F152+G152</f>
        <v>0</v>
      </c>
      <c r="I152" s="247" t="e">
        <f t="shared" ref="I152:I155" si="83">H152/$H$156</f>
        <v>#DIV/0!</v>
      </c>
      <c r="J152" s="227">
        <v>0</v>
      </c>
      <c r="K152" s="227">
        <v>0</v>
      </c>
      <c r="L152" s="230">
        <f t="shared" ref="L152:L155" si="84">J152+K152</f>
        <v>0</v>
      </c>
      <c r="M152" s="247" t="e">
        <f t="shared" ref="M152:M155" si="85">L152/$L$156</f>
        <v>#DIV/0!</v>
      </c>
      <c r="N152" s="400"/>
      <c r="O152" s="227">
        <v>0</v>
      </c>
      <c r="P152" s="227">
        <v>0</v>
      </c>
      <c r="Q152" s="230">
        <f t="shared" ref="Q152:Q155" si="86">O152+P152</f>
        <v>0</v>
      </c>
      <c r="R152" s="247" t="e">
        <f t="shared" ref="R152:R155" si="87">Q152/$Q$156</f>
        <v>#DIV/0!</v>
      </c>
      <c r="S152" s="395"/>
      <c r="T152" s="376"/>
      <c r="U152" s="227">
        <v>0</v>
      </c>
      <c r="V152" s="227">
        <v>0</v>
      </c>
      <c r="W152" s="162">
        <f t="shared" ref="W152:W153" si="88">IFERROR(((V152/U152)*1),0)</f>
        <v>0</v>
      </c>
      <c r="X152" s="378"/>
    </row>
    <row r="153" spans="1:24" hidden="1" x14ac:dyDescent="0.25">
      <c r="A153" s="397"/>
      <c r="B153" s="398"/>
      <c r="C153" s="399"/>
      <c r="D153" s="399"/>
      <c r="E153" s="160" t="s">
        <v>286</v>
      </c>
      <c r="F153" s="272">
        <v>0</v>
      </c>
      <c r="G153" s="272">
        <v>0</v>
      </c>
      <c r="H153" s="161">
        <f t="shared" si="82"/>
        <v>0</v>
      </c>
      <c r="I153" s="247" t="e">
        <f t="shared" si="83"/>
        <v>#DIV/0!</v>
      </c>
      <c r="J153" s="227">
        <v>0</v>
      </c>
      <c r="K153" s="227">
        <v>0</v>
      </c>
      <c r="L153" s="230">
        <f t="shared" si="84"/>
        <v>0</v>
      </c>
      <c r="M153" s="247" t="e">
        <f t="shared" si="85"/>
        <v>#DIV/0!</v>
      </c>
      <c r="N153" s="400"/>
      <c r="O153" s="227">
        <v>0</v>
      </c>
      <c r="P153" s="227">
        <v>0</v>
      </c>
      <c r="Q153" s="230">
        <f t="shared" si="86"/>
        <v>0</v>
      </c>
      <c r="R153" s="247" t="e">
        <f t="shared" si="87"/>
        <v>#DIV/0!</v>
      </c>
      <c r="S153" s="395"/>
      <c r="T153" s="376"/>
      <c r="U153" s="227">
        <v>0</v>
      </c>
      <c r="V153" s="227">
        <v>0</v>
      </c>
      <c r="W153" s="162">
        <f t="shared" si="88"/>
        <v>0</v>
      </c>
      <c r="X153" s="378"/>
    </row>
    <row r="154" spans="1:24" hidden="1" x14ac:dyDescent="0.25">
      <c r="A154" s="397"/>
      <c r="B154" s="398"/>
      <c r="C154" s="399"/>
      <c r="D154" s="399"/>
      <c r="E154" s="160" t="s">
        <v>287</v>
      </c>
      <c r="F154" s="272">
        <v>0</v>
      </c>
      <c r="G154" s="272">
        <v>0</v>
      </c>
      <c r="H154" s="161">
        <f t="shared" si="82"/>
        <v>0</v>
      </c>
      <c r="I154" s="247" t="e">
        <f t="shared" si="83"/>
        <v>#DIV/0!</v>
      </c>
      <c r="J154" s="227">
        <v>0</v>
      </c>
      <c r="K154" s="227">
        <v>0</v>
      </c>
      <c r="L154" s="230">
        <f t="shared" si="84"/>
        <v>0</v>
      </c>
      <c r="M154" s="247" t="e">
        <f t="shared" si="85"/>
        <v>#DIV/0!</v>
      </c>
      <c r="N154" s="400"/>
      <c r="O154" s="227">
        <v>0</v>
      </c>
      <c r="P154" s="227">
        <v>0</v>
      </c>
      <c r="Q154" s="230">
        <f t="shared" si="86"/>
        <v>0</v>
      </c>
      <c r="R154" s="247" t="e">
        <f t="shared" si="87"/>
        <v>#DIV/0!</v>
      </c>
      <c r="S154" s="395"/>
      <c r="T154" s="376"/>
      <c r="U154" s="227">
        <v>0</v>
      </c>
      <c r="V154" s="227">
        <v>0</v>
      </c>
      <c r="W154" s="162">
        <f>IFERROR(((V154/U154)*1),0)</f>
        <v>0</v>
      </c>
      <c r="X154" s="378"/>
    </row>
    <row r="155" spans="1:24" ht="15.75" hidden="1" thickBot="1" x14ac:dyDescent="0.3">
      <c r="A155" s="397"/>
      <c r="B155" s="398"/>
      <c r="C155" s="399"/>
      <c r="D155" s="399"/>
      <c r="E155" s="160" t="s">
        <v>288</v>
      </c>
      <c r="F155" s="272">
        <v>0</v>
      </c>
      <c r="G155" s="272">
        <v>0</v>
      </c>
      <c r="H155" s="161">
        <f t="shared" si="82"/>
        <v>0</v>
      </c>
      <c r="I155" s="247" t="e">
        <f t="shared" si="83"/>
        <v>#DIV/0!</v>
      </c>
      <c r="J155" s="227">
        <v>0</v>
      </c>
      <c r="K155" s="227">
        <v>0</v>
      </c>
      <c r="L155" s="230">
        <f t="shared" si="84"/>
        <v>0</v>
      </c>
      <c r="M155" s="247" t="e">
        <f t="shared" si="85"/>
        <v>#DIV/0!</v>
      </c>
      <c r="N155" s="400"/>
      <c r="O155" s="227">
        <v>0</v>
      </c>
      <c r="P155" s="227">
        <v>0</v>
      </c>
      <c r="Q155" s="230">
        <f t="shared" si="86"/>
        <v>0</v>
      </c>
      <c r="R155" s="247" t="e">
        <f t="shared" si="87"/>
        <v>#DIV/0!</v>
      </c>
      <c r="S155" s="395"/>
      <c r="T155" s="376"/>
      <c r="U155" s="227">
        <v>0</v>
      </c>
      <c r="V155" s="227">
        <v>0</v>
      </c>
      <c r="W155" s="162">
        <f>IFERROR(((V155/U155)*1),0)</f>
        <v>0</v>
      </c>
      <c r="X155" s="379"/>
    </row>
    <row r="156" spans="1:24" ht="15.75" hidden="1" thickBot="1" x14ac:dyDescent="0.3">
      <c r="A156" s="386" t="s">
        <v>289</v>
      </c>
      <c r="B156" s="387"/>
      <c r="C156" s="388"/>
      <c r="D156" s="163"/>
      <c r="E156" s="164"/>
      <c r="F156" s="274">
        <f>SUM(F151:F155)</f>
        <v>0</v>
      </c>
      <c r="G156" s="274">
        <f t="shared" ref="G156:H156" si="89">SUM(G151:G155)</f>
        <v>0</v>
      </c>
      <c r="H156" s="165">
        <f t="shared" si="89"/>
        <v>0</v>
      </c>
      <c r="I156" s="248">
        <v>1</v>
      </c>
      <c r="J156" s="231">
        <f t="shared" ref="J156:L156" si="90">SUM(J151:J155)</f>
        <v>0</v>
      </c>
      <c r="K156" s="231">
        <f t="shared" si="90"/>
        <v>0</v>
      </c>
      <c r="L156" s="231">
        <f t="shared" si="90"/>
        <v>0</v>
      </c>
      <c r="M156" s="248">
        <v>1</v>
      </c>
      <c r="N156" s="231">
        <f>N151</f>
        <v>0</v>
      </c>
      <c r="O156" s="231">
        <f t="shared" ref="O156:Q156" si="91">SUM(O151:O155)</f>
        <v>0</v>
      </c>
      <c r="P156" s="231">
        <f t="shared" si="91"/>
        <v>0</v>
      </c>
      <c r="Q156" s="231">
        <f t="shared" si="91"/>
        <v>0</v>
      </c>
      <c r="R156" s="248">
        <v>1</v>
      </c>
      <c r="S156" s="231">
        <f>S151</f>
        <v>0</v>
      </c>
      <c r="T156" s="243">
        <f>T151</f>
        <v>0</v>
      </c>
      <c r="U156" s="236">
        <f>SUM(U151:U155)</f>
        <v>0</v>
      </c>
      <c r="V156" s="237">
        <f>SUM(V151:V155)</f>
        <v>0</v>
      </c>
      <c r="W156" s="166">
        <f>IFERROR(((V156/U156)*1),0)</f>
        <v>0</v>
      </c>
      <c r="X156" s="241">
        <f>IFERROR(((1-(1-T156)*W156)*1),0)</f>
        <v>1</v>
      </c>
    </row>
    <row r="157" spans="1:24" hidden="1" x14ac:dyDescent="0.25">
      <c r="A157" s="397">
        <f>A151+1</f>
        <v>26</v>
      </c>
      <c r="B157" s="398"/>
      <c r="C157" s="399"/>
      <c r="D157" s="399"/>
      <c r="E157" s="160" t="s">
        <v>284</v>
      </c>
      <c r="F157" s="272">
        <v>0</v>
      </c>
      <c r="G157" s="272">
        <v>0</v>
      </c>
      <c r="H157" s="161">
        <f>F157+G157</f>
        <v>0</v>
      </c>
      <c r="I157" s="247" t="e">
        <f>H157/$H$162</f>
        <v>#DIV/0!</v>
      </c>
      <c r="J157" s="227">
        <v>0</v>
      </c>
      <c r="K157" s="227">
        <v>0</v>
      </c>
      <c r="L157" s="230">
        <f>J157+K157</f>
        <v>0</v>
      </c>
      <c r="M157" s="247" t="e">
        <f>L157/$L$162</f>
        <v>#DIV/0!</v>
      </c>
      <c r="N157" s="400">
        <v>0</v>
      </c>
      <c r="O157" s="227">
        <v>0</v>
      </c>
      <c r="P157" s="227">
        <v>0</v>
      </c>
      <c r="Q157" s="230">
        <f>O157+P157</f>
        <v>0</v>
      </c>
      <c r="R157" s="247" t="e">
        <f>Q157/$Q$162</f>
        <v>#DIV/0!</v>
      </c>
      <c r="S157" s="395">
        <f>N162-Q162</f>
        <v>0</v>
      </c>
      <c r="T157" s="376">
        <f>IFERROR((S157/N162),0)</f>
        <v>0</v>
      </c>
      <c r="U157" s="227">
        <v>0</v>
      </c>
      <c r="V157" s="227">
        <v>0</v>
      </c>
      <c r="W157" s="162">
        <f>IFERROR(((V157/U157)*1),0)</f>
        <v>0</v>
      </c>
      <c r="X157" s="396"/>
    </row>
    <row r="158" spans="1:24" hidden="1" x14ac:dyDescent="0.25">
      <c r="A158" s="397"/>
      <c r="B158" s="398"/>
      <c r="C158" s="399"/>
      <c r="D158" s="399"/>
      <c r="E158" s="160" t="s">
        <v>285</v>
      </c>
      <c r="F158" s="272">
        <v>0</v>
      </c>
      <c r="G158" s="272">
        <v>0</v>
      </c>
      <c r="H158" s="161">
        <f t="shared" ref="H158:H161" si="92">F158+G158</f>
        <v>0</v>
      </c>
      <c r="I158" s="247" t="e">
        <f t="shared" ref="I158:I161" si="93">H158/$H$162</f>
        <v>#DIV/0!</v>
      </c>
      <c r="J158" s="227">
        <v>0</v>
      </c>
      <c r="K158" s="227">
        <v>0</v>
      </c>
      <c r="L158" s="230">
        <f t="shared" ref="L158:L161" si="94">J158+K158</f>
        <v>0</v>
      </c>
      <c r="M158" s="247" t="e">
        <f t="shared" ref="M158:M161" si="95">L158/$L$162</f>
        <v>#DIV/0!</v>
      </c>
      <c r="N158" s="400"/>
      <c r="O158" s="227">
        <v>0</v>
      </c>
      <c r="P158" s="227">
        <v>0</v>
      </c>
      <c r="Q158" s="230">
        <f t="shared" ref="Q158:Q161" si="96">O158+P158</f>
        <v>0</v>
      </c>
      <c r="R158" s="247" t="e">
        <f t="shared" ref="R158:R161" si="97">Q158/$Q$162</f>
        <v>#DIV/0!</v>
      </c>
      <c r="S158" s="395"/>
      <c r="T158" s="376"/>
      <c r="U158" s="227">
        <v>0</v>
      </c>
      <c r="V158" s="227">
        <v>0</v>
      </c>
      <c r="W158" s="162">
        <f t="shared" ref="W158:W159" si="98">IFERROR(((V158/U158)*1),0)</f>
        <v>0</v>
      </c>
      <c r="X158" s="378"/>
    </row>
    <row r="159" spans="1:24" hidden="1" x14ac:dyDescent="0.25">
      <c r="A159" s="397"/>
      <c r="B159" s="398"/>
      <c r="C159" s="399"/>
      <c r="D159" s="399"/>
      <c r="E159" s="160" t="s">
        <v>286</v>
      </c>
      <c r="F159" s="272">
        <v>0</v>
      </c>
      <c r="G159" s="272">
        <v>0</v>
      </c>
      <c r="H159" s="161">
        <f t="shared" si="92"/>
        <v>0</v>
      </c>
      <c r="I159" s="247" t="e">
        <f t="shared" si="93"/>
        <v>#DIV/0!</v>
      </c>
      <c r="J159" s="227">
        <v>0</v>
      </c>
      <c r="K159" s="227">
        <v>0</v>
      </c>
      <c r="L159" s="230">
        <f t="shared" si="94"/>
        <v>0</v>
      </c>
      <c r="M159" s="247" t="e">
        <f t="shared" si="95"/>
        <v>#DIV/0!</v>
      </c>
      <c r="N159" s="400"/>
      <c r="O159" s="227">
        <v>0</v>
      </c>
      <c r="P159" s="227">
        <v>0</v>
      </c>
      <c r="Q159" s="230">
        <f t="shared" si="96"/>
        <v>0</v>
      </c>
      <c r="R159" s="247" t="e">
        <f t="shared" si="97"/>
        <v>#DIV/0!</v>
      </c>
      <c r="S159" s="395"/>
      <c r="T159" s="376"/>
      <c r="U159" s="227">
        <v>0</v>
      </c>
      <c r="V159" s="227">
        <v>0</v>
      </c>
      <c r="W159" s="162">
        <f t="shared" si="98"/>
        <v>0</v>
      </c>
      <c r="X159" s="378"/>
    </row>
    <row r="160" spans="1:24" hidden="1" x14ac:dyDescent="0.25">
      <c r="A160" s="397"/>
      <c r="B160" s="398"/>
      <c r="C160" s="399"/>
      <c r="D160" s="399"/>
      <c r="E160" s="160" t="s">
        <v>287</v>
      </c>
      <c r="F160" s="272">
        <v>0</v>
      </c>
      <c r="G160" s="272">
        <v>0</v>
      </c>
      <c r="H160" s="161">
        <f t="shared" si="92"/>
        <v>0</v>
      </c>
      <c r="I160" s="247" t="e">
        <f t="shared" si="93"/>
        <v>#DIV/0!</v>
      </c>
      <c r="J160" s="227">
        <v>0</v>
      </c>
      <c r="K160" s="227">
        <v>0</v>
      </c>
      <c r="L160" s="230">
        <f t="shared" si="94"/>
        <v>0</v>
      </c>
      <c r="M160" s="247" t="e">
        <f t="shared" si="95"/>
        <v>#DIV/0!</v>
      </c>
      <c r="N160" s="400"/>
      <c r="O160" s="227">
        <v>0</v>
      </c>
      <c r="P160" s="227">
        <v>0</v>
      </c>
      <c r="Q160" s="230">
        <f t="shared" si="96"/>
        <v>0</v>
      </c>
      <c r="R160" s="247" t="e">
        <f t="shared" si="97"/>
        <v>#DIV/0!</v>
      </c>
      <c r="S160" s="395"/>
      <c r="T160" s="376"/>
      <c r="U160" s="227">
        <v>0</v>
      </c>
      <c r="V160" s="227">
        <v>0</v>
      </c>
      <c r="W160" s="162">
        <f>IFERROR(((V160/U160)*1),0)</f>
        <v>0</v>
      </c>
      <c r="X160" s="378"/>
    </row>
    <row r="161" spans="1:24" ht="15.75" hidden="1" thickBot="1" x14ac:dyDescent="0.3">
      <c r="A161" s="397"/>
      <c r="B161" s="398"/>
      <c r="C161" s="399"/>
      <c r="D161" s="399"/>
      <c r="E161" s="160" t="s">
        <v>288</v>
      </c>
      <c r="F161" s="272">
        <v>0</v>
      </c>
      <c r="G161" s="272">
        <v>0</v>
      </c>
      <c r="H161" s="161">
        <f t="shared" si="92"/>
        <v>0</v>
      </c>
      <c r="I161" s="247" t="e">
        <f t="shared" si="93"/>
        <v>#DIV/0!</v>
      </c>
      <c r="J161" s="227">
        <v>0</v>
      </c>
      <c r="K161" s="227">
        <v>0</v>
      </c>
      <c r="L161" s="230">
        <f t="shared" si="94"/>
        <v>0</v>
      </c>
      <c r="M161" s="247" t="e">
        <f t="shared" si="95"/>
        <v>#DIV/0!</v>
      </c>
      <c r="N161" s="400"/>
      <c r="O161" s="227">
        <v>0</v>
      </c>
      <c r="P161" s="227">
        <v>0</v>
      </c>
      <c r="Q161" s="230">
        <f t="shared" si="96"/>
        <v>0</v>
      </c>
      <c r="R161" s="247" t="e">
        <f t="shared" si="97"/>
        <v>#DIV/0!</v>
      </c>
      <c r="S161" s="395"/>
      <c r="T161" s="376"/>
      <c r="U161" s="227">
        <v>0</v>
      </c>
      <c r="V161" s="227">
        <v>0</v>
      </c>
      <c r="W161" s="162">
        <f>IFERROR(((V161/U161)*1),0)</f>
        <v>0</v>
      </c>
      <c r="X161" s="379"/>
    </row>
    <row r="162" spans="1:24" ht="15.75" hidden="1" thickBot="1" x14ac:dyDescent="0.3">
      <c r="A162" s="386" t="s">
        <v>289</v>
      </c>
      <c r="B162" s="387"/>
      <c r="C162" s="388"/>
      <c r="D162" s="163"/>
      <c r="E162" s="164"/>
      <c r="F162" s="274">
        <f>SUM(F157:F161)</f>
        <v>0</v>
      </c>
      <c r="G162" s="274">
        <f t="shared" ref="G162:H162" si="99">SUM(G157:G161)</f>
        <v>0</v>
      </c>
      <c r="H162" s="165">
        <f t="shared" si="99"/>
        <v>0</v>
      </c>
      <c r="I162" s="248">
        <v>1</v>
      </c>
      <c r="J162" s="231">
        <f t="shared" ref="J162:L162" si="100">SUM(J157:J161)</f>
        <v>0</v>
      </c>
      <c r="K162" s="231">
        <f t="shared" si="100"/>
        <v>0</v>
      </c>
      <c r="L162" s="231">
        <f t="shared" si="100"/>
        <v>0</v>
      </c>
      <c r="M162" s="248">
        <v>1</v>
      </c>
      <c r="N162" s="231">
        <f>N157</f>
        <v>0</v>
      </c>
      <c r="O162" s="231">
        <f t="shared" ref="O162:Q162" si="101">SUM(O157:O161)</f>
        <v>0</v>
      </c>
      <c r="P162" s="231">
        <f t="shared" si="101"/>
        <v>0</v>
      </c>
      <c r="Q162" s="231">
        <f t="shared" si="101"/>
        <v>0</v>
      </c>
      <c r="R162" s="248">
        <v>1</v>
      </c>
      <c r="S162" s="231">
        <f>S157</f>
        <v>0</v>
      </c>
      <c r="T162" s="243">
        <f>T157</f>
        <v>0</v>
      </c>
      <c r="U162" s="236">
        <f>SUM(U157:U161)</f>
        <v>0</v>
      </c>
      <c r="V162" s="237">
        <f>SUM(V157:V161)</f>
        <v>0</v>
      </c>
      <c r="W162" s="166">
        <f>IFERROR(((V162/U162)*1),0)</f>
        <v>0</v>
      </c>
      <c r="X162" s="241">
        <f>IFERROR(((1-(1-T162)*W162)*1),0)</f>
        <v>1</v>
      </c>
    </row>
    <row r="163" spans="1:24" hidden="1" x14ac:dyDescent="0.25">
      <c r="A163" s="397">
        <f>A157+1</f>
        <v>27</v>
      </c>
      <c r="B163" s="398"/>
      <c r="C163" s="399"/>
      <c r="D163" s="399"/>
      <c r="E163" s="160" t="s">
        <v>284</v>
      </c>
      <c r="F163" s="272">
        <v>0</v>
      </c>
      <c r="G163" s="272">
        <v>0</v>
      </c>
      <c r="H163" s="161">
        <f>F163+G163</f>
        <v>0</v>
      </c>
      <c r="I163" s="247" t="e">
        <f>H163/$H$168</f>
        <v>#DIV/0!</v>
      </c>
      <c r="J163" s="227">
        <v>0</v>
      </c>
      <c r="K163" s="227">
        <v>0</v>
      </c>
      <c r="L163" s="230">
        <f>J163+K163</f>
        <v>0</v>
      </c>
      <c r="M163" s="247" t="e">
        <f>L163/$L$168</f>
        <v>#DIV/0!</v>
      </c>
      <c r="N163" s="400">
        <v>0</v>
      </c>
      <c r="O163" s="227">
        <v>0</v>
      </c>
      <c r="P163" s="227">
        <v>0</v>
      </c>
      <c r="Q163" s="230">
        <f>O163+P163</f>
        <v>0</v>
      </c>
      <c r="R163" s="247" t="e">
        <f>Q163/$Q$168</f>
        <v>#DIV/0!</v>
      </c>
      <c r="S163" s="395">
        <f>N168-Q168</f>
        <v>0</v>
      </c>
      <c r="T163" s="376">
        <f>IFERROR((S163/N168),0)</f>
        <v>0</v>
      </c>
      <c r="U163" s="227">
        <v>0</v>
      </c>
      <c r="V163" s="227">
        <v>0</v>
      </c>
      <c r="W163" s="162">
        <f>IFERROR(((V163/U163)*1),0)</f>
        <v>0</v>
      </c>
      <c r="X163" s="396"/>
    </row>
    <row r="164" spans="1:24" hidden="1" x14ac:dyDescent="0.25">
      <c r="A164" s="397"/>
      <c r="B164" s="398"/>
      <c r="C164" s="399"/>
      <c r="D164" s="399"/>
      <c r="E164" s="160" t="s">
        <v>285</v>
      </c>
      <c r="F164" s="272">
        <v>0</v>
      </c>
      <c r="G164" s="272">
        <v>0</v>
      </c>
      <c r="H164" s="161">
        <f t="shared" ref="H164:H167" si="102">F164+G164</f>
        <v>0</v>
      </c>
      <c r="I164" s="247" t="e">
        <f t="shared" ref="I164:I167" si="103">H164/$H$168</f>
        <v>#DIV/0!</v>
      </c>
      <c r="J164" s="227">
        <v>0</v>
      </c>
      <c r="K164" s="227">
        <v>0</v>
      </c>
      <c r="L164" s="230">
        <f t="shared" ref="L164:L167" si="104">J164+K164</f>
        <v>0</v>
      </c>
      <c r="M164" s="247" t="e">
        <f t="shared" ref="M164:M167" si="105">L164/$L$168</f>
        <v>#DIV/0!</v>
      </c>
      <c r="N164" s="400"/>
      <c r="O164" s="227">
        <v>0</v>
      </c>
      <c r="P164" s="227">
        <v>0</v>
      </c>
      <c r="Q164" s="230">
        <f t="shared" ref="Q164:Q167" si="106">O164+P164</f>
        <v>0</v>
      </c>
      <c r="R164" s="247" t="e">
        <f t="shared" ref="R164:R167" si="107">Q164/$Q$168</f>
        <v>#DIV/0!</v>
      </c>
      <c r="S164" s="395"/>
      <c r="T164" s="376"/>
      <c r="U164" s="227">
        <v>0</v>
      </c>
      <c r="V164" s="227">
        <v>0</v>
      </c>
      <c r="W164" s="162">
        <f t="shared" ref="W164:W165" si="108">IFERROR(((V164/U164)*1),0)</f>
        <v>0</v>
      </c>
      <c r="X164" s="378"/>
    </row>
    <row r="165" spans="1:24" hidden="1" x14ac:dyDescent="0.25">
      <c r="A165" s="397"/>
      <c r="B165" s="398"/>
      <c r="C165" s="399"/>
      <c r="D165" s="399"/>
      <c r="E165" s="160" t="s">
        <v>286</v>
      </c>
      <c r="F165" s="272">
        <v>0</v>
      </c>
      <c r="G165" s="272">
        <v>0</v>
      </c>
      <c r="H165" s="161">
        <f t="shared" si="102"/>
        <v>0</v>
      </c>
      <c r="I165" s="247" t="e">
        <f t="shared" si="103"/>
        <v>#DIV/0!</v>
      </c>
      <c r="J165" s="227">
        <v>0</v>
      </c>
      <c r="K165" s="227">
        <v>0</v>
      </c>
      <c r="L165" s="230">
        <f t="shared" si="104"/>
        <v>0</v>
      </c>
      <c r="M165" s="247" t="e">
        <f t="shared" si="105"/>
        <v>#DIV/0!</v>
      </c>
      <c r="N165" s="400"/>
      <c r="O165" s="227">
        <v>0</v>
      </c>
      <c r="P165" s="227">
        <v>0</v>
      </c>
      <c r="Q165" s="230">
        <f t="shared" si="106"/>
        <v>0</v>
      </c>
      <c r="R165" s="247" t="e">
        <f t="shared" si="107"/>
        <v>#DIV/0!</v>
      </c>
      <c r="S165" s="395"/>
      <c r="T165" s="376"/>
      <c r="U165" s="227">
        <v>0</v>
      </c>
      <c r="V165" s="227">
        <v>0</v>
      </c>
      <c r="W165" s="162">
        <f t="shared" si="108"/>
        <v>0</v>
      </c>
      <c r="X165" s="378"/>
    </row>
    <row r="166" spans="1:24" hidden="1" x14ac:dyDescent="0.25">
      <c r="A166" s="397"/>
      <c r="B166" s="398"/>
      <c r="C166" s="399"/>
      <c r="D166" s="399"/>
      <c r="E166" s="160" t="s">
        <v>287</v>
      </c>
      <c r="F166" s="272">
        <v>0</v>
      </c>
      <c r="G166" s="272">
        <v>0</v>
      </c>
      <c r="H166" s="161">
        <f t="shared" si="102"/>
        <v>0</v>
      </c>
      <c r="I166" s="247" t="e">
        <f t="shared" si="103"/>
        <v>#DIV/0!</v>
      </c>
      <c r="J166" s="227">
        <v>0</v>
      </c>
      <c r="K166" s="227">
        <v>0</v>
      </c>
      <c r="L166" s="230">
        <f t="shared" si="104"/>
        <v>0</v>
      </c>
      <c r="M166" s="247" t="e">
        <f t="shared" si="105"/>
        <v>#DIV/0!</v>
      </c>
      <c r="N166" s="400"/>
      <c r="O166" s="227">
        <v>0</v>
      </c>
      <c r="P166" s="227">
        <v>0</v>
      </c>
      <c r="Q166" s="230">
        <f t="shared" si="106"/>
        <v>0</v>
      </c>
      <c r="R166" s="247" t="e">
        <f t="shared" si="107"/>
        <v>#DIV/0!</v>
      </c>
      <c r="S166" s="395"/>
      <c r="T166" s="376"/>
      <c r="U166" s="227">
        <v>0</v>
      </c>
      <c r="V166" s="227">
        <v>0</v>
      </c>
      <c r="W166" s="162">
        <f>IFERROR(((V166/U166)*1),0)</f>
        <v>0</v>
      </c>
      <c r="X166" s="378"/>
    </row>
    <row r="167" spans="1:24" ht="15.75" hidden="1" thickBot="1" x14ac:dyDescent="0.3">
      <c r="A167" s="397"/>
      <c r="B167" s="398"/>
      <c r="C167" s="399"/>
      <c r="D167" s="399"/>
      <c r="E167" s="160" t="s">
        <v>288</v>
      </c>
      <c r="F167" s="272">
        <v>0</v>
      </c>
      <c r="G167" s="272">
        <v>0</v>
      </c>
      <c r="H167" s="161">
        <f t="shared" si="102"/>
        <v>0</v>
      </c>
      <c r="I167" s="247" t="e">
        <f t="shared" si="103"/>
        <v>#DIV/0!</v>
      </c>
      <c r="J167" s="227">
        <v>0</v>
      </c>
      <c r="K167" s="227">
        <v>0</v>
      </c>
      <c r="L167" s="230">
        <f t="shared" si="104"/>
        <v>0</v>
      </c>
      <c r="M167" s="247" t="e">
        <f t="shared" si="105"/>
        <v>#DIV/0!</v>
      </c>
      <c r="N167" s="400"/>
      <c r="O167" s="227">
        <v>0</v>
      </c>
      <c r="P167" s="227">
        <v>0</v>
      </c>
      <c r="Q167" s="230">
        <f t="shared" si="106"/>
        <v>0</v>
      </c>
      <c r="R167" s="247" t="e">
        <f t="shared" si="107"/>
        <v>#DIV/0!</v>
      </c>
      <c r="S167" s="395"/>
      <c r="T167" s="376"/>
      <c r="U167" s="227">
        <v>0</v>
      </c>
      <c r="V167" s="227">
        <v>0</v>
      </c>
      <c r="W167" s="162">
        <f>IFERROR(((V167/U167)*1),0)</f>
        <v>0</v>
      </c>
      <c r="X167" s="379"/>
    </row>
    <row r="168" spans="1:24" ht="15.75" hidden="1" thickBot="1" x14ac:dyDescent="0.3">
      <c r="A168" s="386" t="s">
        <v>289</v>
      </c>
      <c r="B168" s="387"/>
      <c r="C168" s="388"/>
      <c r="D168" s="163"/>
      <c r="E168" s="164"/>
      <c r="F168" s="274">
        <f>SUM(F163:F167)</f>
        <v>0</v>
      </c>
      <c r="G168" s="274">
        <f t="shared" ref="G168:H168" si="109">SUM(G163:G167)</f>
        <v>0</v>
      </c>
      <c r="H168" s="165">
        <f t="shared" si="109"/>
        <v>0</v>
      </c>
      <c r="I168" s="248">
        <v>1</v>
      </c>
      <c r="J168" s="231">
        <f t="shared" ref="J168:L168" si="110">SUM(J163:J167)</f>
        <v>0</v>
      </c>
      <c r="K168" s="231">
        <f t="shared" si="110"/>
        <v>0</v>
      </c>
      <c r="L168" s="231">
        <f t="shared" si="110"/>
        <v>0</v>
      </c>
      <c r="M168" s="248">
        <v>1</v>
      </c>
      <c r="N168" s="231">
        <f>N163</f>
        <v>0</v>
      </c>
      <c r="O168" s="231">
        <f t="shared" ref="O168:Q168" si="111">SUM(O163:O167)</f>
        <v>0</v>
      </c>
      <c r="P168" s="231">
        <f t="shared" si="111"/>
        <v>0</v>
      </c>
      <c r="Q168" s="231">
        <f t="shared" si="111"/>
        <v>0</v>
      </c>
      <c r="R168" s="248">
        <v>1</v>
      </c>
      <c r="S168" s="231">
        <f>S163</f>
        <v>0</v>
      </c>
      <c r="T168" s="243">
        <f>T163</f>
        <v>0</v>
      </c>
      <c r="U168" s="236">
        <f>SUM(U163:U167)</f>
        <v>0</v>
      </c>
      <c r="V168" s="237">
        <f>SUM(V163:V167)</f>
        <v>0</v>
      </c>
      <c r="W168" s="166">
        <f>IFERROR(((V168/U168)*1),0)</f>
        <v>0</v>
      </c>
      <c r="X168" s="241">
        <f>IFERROR(((1-(1-T168)*W168)*1),0)</f>
        <v>1</v>
      </c>
    </row>
    <row r="169" spans="1:24" hidden="1" x14ac:dyDescent="0.25">
      <c r="A169" s="397">
        <f>A163+1</f>
        <v>28</v>
      </c>
      <c r="B169" s="398"/>
      <c r="C169" s="399"/>
      <c r="D169" s="399"/>
      <c r="E169" s="160" t="s">
        <v>284</v>
      </c>
      <c r="F169" s="272">
        <v>0</v>
      </c>
      <c r="G169" s="272">
        <v>0</v>
      </c>
      <c r="H169" s="161">
        <f>F169+G169</f>
        <v>0</v>
      </c>
      <c r="I169" s="247" t="e">
        <f>H169/$H$174</f>
        <v>#DIV/0!</v>
      </c>
      <c r="J169" s="227">
        <v>0</v>
      </c>
      <c r="K169" s="227">
        <v>0</v>
      </c>
      <c r="L169" s="230">
        <f>J169+K169</f>
        <v>0</v>
      </c>
      <c r="M169" s="247" t="e">
        <f>L169/$L$174</f>
        <v>#DIV/0!</v>
      </c>
      <c r="N169" s="400">
        <v>0</v>
      </c>
      <c r="O169" s="227">
        <v>0</v>
      </c>
      <c r="P169" s="227">
        <v>0</v>
      </c>
      <c r="Q169" s="230">
        <f>O169+P169</f>
        <v>0</v>
      </c>
      <c r="R169" s="247" t="e">
        <f>Q169/$Q$174</f>
        <v>#DIV/0!</v>
      </c>
      <c r="S169" s="395">
        <f>N174-Q174</f>
        <v>0</v>
      </c>
      <c r="T169" s="376">
        <f>IFERROR((S169/N174),0)</f>
        <v>0</v>
      </c>
      <c r="U169" s="227">
        <v>0</v>
      </c>
      <c r="V169" s="227">
        <v>0</v>
      </c>
      <c r="W169" s="162">
        <f>IFERROR(((V169/U169)*1),0)</f>
        <v>0</v>
      </c>
      <c r="X169" s="396"/>
    </row>
    <row r="170" spans="1:24" hidden="1" x14ac:dyDescent="0.25">
      <c r="A170" s="397"/>
      <c r="B170" s="398"/>
      <c r="C170" s="399"/>
      <c r="D170" s="399"/>
      <c r="E170" s="160" t="s">
        <v>285</v>
      </c>
      <c r="F170" s="272">
        <v>0</v>
      </c>
      <c r="G170" s="272">
        <v>0</v>
      </c>
      <c r="H170" s="161">
        <f t="shared" ref="H170:H173" si="112">F170+G170</f>
        <v>0</v>
      </c>
      <c r="I170" s="247" t="e">
        <f t="shared" ref="I170:I173" si="113">H170/$H$174</f>
        <v>#DIV/0!</v>
      </c>
      <c r="J170" s="227">
        <v>0</v>
      </c>
      <c r="K170" s="227">
        <v>0</v>
      </c>
      <c r="L170" s="230">
        <f t="shared" ref="L170:L173" si="114">J170+K170</f>
        <v>0</v>
      </c>
      <c r="M170" s="247" t="e">
        <f t="shared" ref="M170:M173" si="115">L170/$L$174</f>
        <v>#DIV/0!</v>
      </c>
      <c r="N170" s="400"/>
      <c r="O170" s="227">
        <v>0</v>
      </c>
      <c r="P170" s="227">
        <v>0</v>
      </c>
      <c r="Q170" s="230">
        <f t="shared" ref="Q170:Q173" si="116">O170+P170</f>
        <v>0</v>
      </c>
      <c r="R170" s="247" t="e">
        <f t="shared" ref="R170:R173" si="117">Q170/$Q$174</f>
        <v>#DIV/0!</v>
      </c>
      <c r="S170" s="395"/>
      <c r="T170" s="376"/>
      <c r="U170" s="227">
        <v>0</v>
      </c>
      <c r="V170" s="227">
        <v>0</v>
      </c>
      <c r="W170" s="162">
        <f t="shared" ref="W170:W171" si="118">IFERROR(((V170/U170)*1),0)</f>
        <v>0</v>
      </c>
      <c r="X170" s="378"/>
    </row>
    <row r="171" spans="1:24" hidden="1" x14ac:dyDescent="0.25">
      <c r="A171" s="397"/>
      <c r="B171" s="398"/>
      <c r="C171" s="399"/>
      <c r="D171" s="399"/>
      <c r="E171" s="160" t="s">
        <v>286</v>
      </c>
      <c r="F171" s="272">
        <v>0</v>
      </c>
      <c r="G171" s="272">
        <v>0</v>
      </c>
      <c r="H171" s="161">
        <f t="shared" si="112"/>
        <v>0</v>
      </c>
      <c r="I171" s="247" t="e">
        <f t="shared" si="113"/>
        <v>#DIV/0!</v>
      </c>
      <c r="J171" s="227">
        <v>0</v>
      </c>
      <c r="K171" s="227">
        <v>0</v>
      </c>
      <c r="L171" s="230">
        <f t="shared" si="114"/>
        <v>0</v>
      </c>
      <c r="M171" s="247" t="e">
        <f t="shared" si="115"/>
        <v>#DIV/0!</v>
      </c>
      <c r="N171" s="400"/>
      <c r="O171" s="227">
        <v>0</v>
      </c>
      <c r="P171" s="227">
        <v>0</v>
      </c>
      <c r="Q171" s="230">
        <f t="shared" si="116"/>
        <v>0</v>
      </c>
      <c r="R171" s="247" t="e">
        <f t="shared" si="117"/>
        <v>#DIV/0!</v>
      </c>
      <c r="S171" s="395"/>
      <c r="T171" s="376"/>
      <c r="U171" s="227">
        <v>0</v>
      </c>
      <c r="V171" s="227">
        <v>0</v>
      </c>
      <c r="W171" s="162">
        <f t="shared" si="118"/>
        <v>0</v>
      </c>
      <c r="X171" s="378"/>
    </row>
    <row r="172" spans="1:24" hidden="1" x14ac:dyDescent="0.25">
      <c r="A172" s="397"/>
      <c r="B172" s="398"/>
      <c r="C172" s="399"/>
      <c r="D172" s="399"/>
      <c r="E172" s="160" t="s">
        <v>287</v>
      </c>
      <c r="F172" s="272">
        <v>0</v>
      </c>
      <c r="G172" s="272">
        <v>0</v>
      </c>
      <c r="H172" s="161">
        <f t="shared" si="112"/>
        <v>0</v>
      </c>
      <c r="I172" s="247" t="e">
        <f t="shared" si="113"/>
        <v>#DIV/0!</v>
      </c>
      <c r="J172" s="227">
        <v>0</v>
      </c>
      <c r="K172" s="227">
        <v>0</v>
      </c>
      <c r="L172" s="230">
        <f t="shared" si="114"/>
        <v>0</v>
      </c>
      <c r="M172" s="247" t="e">
        <f t="shared" si="115"/>
        <v>#DIV/0!</v>
      </c>
      <c r="N172" s="400"/>
      <c r="O172" s="227">
        <v>0</v>
      </c>
      <c r="P172" s="227">
        <v>0</v>
      </c>
      <c r="Q172" s="230">
        <f t="shared" si="116"/>
        <v>0</v>
      </c>
      <c r="R172" s="247" t="e">
        <f t="shared" si="117"/>
        <v>#DIV/0!</v>
      </c>
      <c r="S172" s="395"/>
      <c r="T172" s="376"/>
      <c r="U172" s="227">
        <v>0</v>
      </c>
      <c r="V172" s="227">
        <v>0</v>
      </c>
      <c r="W172" s="162">
        <f>IFERROR(((V172/U172)*1),0)</f>
        <v>0</v>
      </c>
      <c r="X172" s="378"/>
    </row>
    <row r="173" spans="1:24" ht="15.75" hidden="1" thickBot="1" x14ac:dyDescent="0.3">
      <c r="A173" s="397"/>
      <c r="B173" s="398"/>
      <c r="C173" s="399"/>
      <c r="D173" s="399"/>
      <c r="E173" s="160" t="s">
        <v>288</v>
      </c>
      <c r="F173" s="272">
        <v>0</v>
      </c>
      <c r="G173" s="272">
        <v>0</v>
      </c>
      <c r="H173" s="161">
        <f t="shared" si="112"/>
        <v>0</v>
      </c>
      <c r="I173" s="247" t="e">
        <f t="shared" si="113"/>
        <v>#DIV/0!</v>
      </c>
      <c r="J173" s="227">
        <v>0</v>
      </c>
      <c r="K173" s="227">
        <v>0</v>
      </c>
      <c r="L173" s="230">
        <f t="shared" si="114"/>
        <v>0</v>
      </c>
      <c r="M173" s="247" t="e">
        <f t="shared" si="115"/>
        <v>#DIV/0!</v>
      </c>
      <c r="N173" s="400"/>
      <c r="O173" s="227">
        <v>0</v>
      </c>
      <c r="P173" s="227">
        <v>0</v>
      </c>
      <c r="Q173" s="230">
        <f t="shared" si="116"/>
        <v>0</v>
      </c>
      <c r="R173" s="247" t="e">
        <f t="shared" si="117"/>
        <v>#DIV/0!</v>
      </c>
      <c r="S173" s="395"/>
      <c r="T173" s="376"/>
      <c r="U173" s="227">
        <v>0</v>
      </c>
      <c r="V173" s="227">
        <v>0</v>
      </c>
      <c r="W173" s="162">
        <f>IFERROR(((V173/U173)*1),0)</f>
        <v>0</v>
      </c>
      <c r="X173" s="379"/>
    </row>
    <row r="174" spans="1:24" ht="15.75" hidden="1" thickBot="1" x14ac:dyDescent="0.3">
      <c r="A174" s="386" t="s">
        <v>289</v>
      </c>
      <c r="B174" s="387"/>
      <c r="C174" s="388"/>
      <c r="D174" s="163"/>
      <c r="E174" s="164"/>
      <c r="F174" s="274">
        <f>SUM(F169:F173)</f>
        <v>0</v>
      </c>
      <c r="G174" s="274">
        <f t="shared" ref="G174:H174" si="119">SUM(G169:G173)</f>
        <v>0</v>
      </c>
      <c r="H174" s="165">
        <f t="shared" si="119"/>
        <v>0</v>
      </c>
      <c r="I174" s="248">
        <v>1</v>
      </c>
      <c r="J174" s="231">
        <f t="shared" ref="J174:L174" si="120">SUM(J169:J173)</f>
        <v>0</v>
      </c>
      <c r="K174" s="231">
        <f t="shared" si="120"/>
        <v>0</v>
      </c>
      <c r="L174" s="231">
        <f t="shared" si="120"/>
        <v>0</v>
      </c>
      <c r="M174" s="248">
        <v>1</v>
      </c>
      <c r="N174" s="231">
        <f>N169</f>
        <v>0</v>
      </c>
      <c r="O174" s="231">
        <f t="shared" ref="O174:Q174" si="121">SUM(O169:O173)</f>
        <v>0</v>
      </c>
      <c r="P174" s="231">
        <f t="shared" si="121"/>
        <v>0</v>
      </c>
      <c r="Q174" s="231">
        <f t="shared" si="121"/>
        <v>0</v>
      </c>
      <c r="R174" s="248">
        <v>1</v>
      </c>
      <c r="S174" s="231">
        <f>S169</f>
        <v>0</v>
      </c>
      <c r="T174" s="243">
        <f>T169</f>
        <v>0</v>
      </c>
      <c r="U174" s="236">
        <f>SUM(U169:U173)</f>
        <v>0</v>
      </c>
      <c r="V174" s="237">
        <f>SUM(V169:V173)</f>
        <v>0</v>
      </c>
      <c r="W174" s="166">
        <f>IFERROR(((V174/U174)*1),0)</f>
        <v>0</v>
      </c>
      <c r="X174" s="241">
        <f>IFERROR(((1-(1-T174)*W174)*1),0)</f>
        <v>1</v>
      </c>
    </row>
    <row r="175" spans="1:24" hidden="1" x14ac:dyDescent="0.25">
      <c r="A175" s="397">
        <f>A169+1</f>
        <v>29</v>
      </c>
      <c r="B175" s="398"/>
      <c r="C175" s="399"/>
      <c r="D175" s="399"/>
      <c r="E175" s="160" t="s">
        <v>284</v>
      </c>
      <c r="F175" s="272">
        <v>0</v>
      </c>
      <c r="G175" s="272">
        <v>0</v>
      </c>
      <c r="H175" s="161">
        <f>F175+G175</f>
        <v>0</v>
      </c>
      <c r="I175" s="247" t="e">
        <f>H175/$H$180</f>
        <v>#DIV/0!</v>
      </c>
      <c r="J175" s="227">
        <v>0</v>
      </c>
      <c r="K175" s="227">
        <v>0</v>
      </c>
      <c r="L175" s="230">
        <f>J175+K175</f>
        <v>0</v>
      </c>
      <c r="M175" s="247" t="e">
        <f>L175/$L$180</f>
        <v>#DIV/0!</v>
      </c>
      <c r="N175" s="400">
        <v>0</v>
      </c>
      <c r="O175" s="227">
        <v>0</v>
      </c>
      <c r="P175" s="227">
        <v>0</v>
      </c>
      <c r="Q175" s="230">
        <f>O175+P175</f>
        <v>0</v>
      </c>
      <c r="R175" s="247" t="e">
        <f>Q175/$Q$180</f>
        <v>#DIV/0!</v>
      </c>
      <c r="S175" s="395">
        <f>N180-Q180</f>
        <v>0</v>
      </c>
      <c r="T175" s="376">
        <f>IFERROR((S175/N180),0)</f>
        <v>0</v>
      </c>
      <c r="U175" s="227">
        <v>0</v>
      </c>
      <c r="V175" s="227">
        <v>0</v>
      </c>
      <c r="W175" s="162">
        <f>IFERROR(((V175/U175)*1),0)</f>
        <v>0</v>
      </c>
      <c r="X175" s="396"/>
    </row>
    <row r="176" spans="1:24" hidden="1" x14ac:dyDescent="0.25">
      <c r="A176" s="397"/>
      <c r="B176" s="398"/>
      <c r="C176" s="399"/>
      <c r="D176" s="399"/>
      <c r="E176" s="160" t="s">
        <v>285</v>
      </c>
      <c r="F176" s="272">
        <v>0</v>
      </c>
      <c r="G176" s="272">
        <v>0</v>
      </c>
      <c r="H176" s="161">
        <f t="shared" ref="H176:H179" si="122">F176+G176</f>
        <v>0</v>
      </c>
      <c r="I176" s="247" t="e">
        <f t="shared" ref="I176:I179" si="123">H176/$H$180</f>
        <v>#DIV/0!</v>
      </c>
      <c r="J176" s="227">
        <v>0</v>
      </c>
      <c r="K176" s="227">
        <v>0</v>
      </c>
      <c r="L176" s="230">
        <f t="shared" ref="L176:L179" si="124">J176+K176</f>
        <v>0</v>
      </c>
      <c r="M176" s="247" t="e">
        <f t="shared" ref="M176:M179" si="125">L176/$L$180</f>
        <v>#DIV/0!</v>
      </c>
      <c r="N176" s="400"/>
      <c r="O176" s="227">
        <v>0</v>
      </c>
      <c r="P176" s="227">
        <v>0</v>
      </c>
      <c r="Q176" s="230">
        <f t="shared" ref="Q176:Q179" si="126">O176+P176</f>
        <v>0</v>
      </c>
      <c r="R176" s="247" t="e">
        <f t="shared" ref="R176:R179" si="127">Q176/$Q$180</f>
        <v>#DIV/0!</v>
      </c>
      <c r="S176" s="395"/>
      <c r="T176" s="376"/>
      <c r="U176" s="227">
        <v>0</v>
      </c>
      <c r="V176" s="227">
        <v>0</v>
      </c>
      <c r="W176" s="162">
        <f t="shared" ref="W176:W177" si="128">IFERROR(((V176/U176)*1),0)</f>
        <v>0</v>
      </c>
      <c r="X176" s="378"/>
    </row>
    <row r="177" spans="1:24" hidden="1" x14ac:dyDescent="0.25">
      <c r="A177" s="397"/>
      <c r="B177" s="398"/>
      <c r="C177" s="399"/>
      <c r="D177" s="399"/>
      <c r="E177" s="160" t="s">
        <v>286</v>
      </c>
      <c r="F177" s="272">
        <v>0</v>
      </c>
      <c r="G177" s="272">
        <v>0</v>
      </c>
      <c r="H177" s="161">
        <f t="shared" si="122"/>
        <v>0</v>
      </c>
      <c r="I177" s="247" t="e">
        <f t="shared" si="123"/>
        <v>#DIV/0!</v>
      </c>
      <c r="J177" s="227">
        <v>0</v>
      </c>
      <c r="K177" s="227">
        <v>0</v>
      </c>
      <c r="L177" s="230">
        <f t="shared" si="124"/>
        <v>0</v>
      </c>
      <c r="M177" s="247" t="e">
        <f t="shared" si="125"/>
        <v>#DIV/0!</v>
      </c>
      <c r="N177" s="400"/>
      <c r="O177" s="227">
        <v>0</v>
      </c>
      <c r="P177" s="227">
        <v>0</v>
      </c>
      <c r="Q177" s="230">
        <f t="shared" si="126"/>
        <v>0</v>
      </c>
      <c r="R177" s="247" t="e">
        <f t="shared" si="127"/>
        <v>#DIV/0!</v>
      </c>
      <c r="S177" s="395"/>
      <c r="T177" s="376"/>
      <c r="U177" s="227">
        <v>0</v>
      </c>
      <c r="V177" s="227">
        <v>0</v>
      </c>
      <c r="W177" s="162">
        <f t="shared" si="128"/>
        <v>0</v>
      </c>
      <c r="X177" s="378"/>
    </row>
    <row r="178" spans="1:24" hidden="1" x14ac:dyDescent="0.25">
      <c r="A178" s="397"/>
      <c r="B178" s="398"/>
      <c r="C178" s="399"/>
      <c r="D178" s="399"/>
      <c r="E178" s="160" t="s">
        <v>287</v>
      </c>
      <c r="F178" s="272">
        <v>0</v>
      </c>
      <c r="G178" s="272">
        <v>0</v>
      </c>
      <c r="H178" s="161">
        <f t="shared" si="122"/>
        <v>0</v>
      </c>
      <c r="I178" s="247" t="e">
        <f t="shared" si="123"/>
        <v>#DIV/0!</v>
      </c>
      <c r="J178" s="227">
        <v>0</v>
      </c>
      <c r="K178" s="227">
        <v>0</v>
      </c>
      <c r="L178" s="230">
        <f t="shared" si="124"/>
        <v>0</v>
      </c>
      <c r="M178" s="247" t="e">
        <f t="shared" si="125"/>
        <v>#DIV/0!</v>
      </c>
      <c r="N178" s="400"/>
      <c r="O178" s="227">
        <v>0</v>
      </c>
      <c r="P178" s="227">
        <v>0</v>
      </c>
      <c r="Q178" s="230">
        <f t="shared" si="126"/>
        <v>0</v>
      </c>
      <c r="R178" s="247" t="e">
        <f t="shared" si="127"/>
        <v>#DIV/0!</v>
      </c>
      <c r="S178" s="395"/>
      <c r="T178" s="376"/>
      <c r="U178" s="227">
        <v>0</v>
      </c>
      <c r="V178" s="227">
        <v>0</v>
      </c>
      <c r="W178" s="162">
        <f>IFERROR(((V178/U178)*1),0)</f>
        <v>0</v>
      </c>
      <c r="X178" s="378"/>
    </row>
    <row r="179" spans="1:24" ht="15.75" hidden="1" thickBot="1" x14ac:dyDescent="0.3">
      <c r="A179" s="397"/>
      <c r="B179" s="398"/>
      <c r="C179" s="399"/>
      <c r="D179" s="399"/>
      <c r="E179" s="160" t="s">
        <v>288</v>
      </c>
      <c r="F179" s="272">
        <v>0</v>
      </c>
      <c r="G179" s="272">
        <v>0</v>
      </c>
      <c r="H179" s="161">
        <f t="shared" si="122"/>
        <v>0</v>
      </c>
      <c r="I179" s="247" t="e">
        <f t="shared" si="123"/>
        <v>#DIV/0!</v>
      </c>
      <c r="J179" s="227">
        <v>0</v>
      </c>
      <c r="K179" s="227">
        <v>0</v>
      </c>
      <c r="L179" s="230">
        <f t="shared" si="124"/>
        <v>0</v>
      </c>
      <c r="M179" s="247" t="e">
        <f t="shared" si="125"/>
        <v>#DIV/0!</v>
      </c>
      <c r="N179" s="400"/>
      <c r="O179" s="227">
        <v>0</v>
      </c>
      <c r="P179" s="227">
        <v>0</v>
      </c>
      <c r="Q179" s="230">
        <f t="shared" si="126"/>
        <v>0</v>
      </c>
      <c r="R179" s="247" t="e">
        <f t="shared" si="127"/>
        <v>#DIV/0!</v>
      </c>
      <c r="S179" s="395"/>
      <c r="T179" s="376"/>
      <c r="U179" s="227">
        <v>0</v>
      </c>
      <c r="V179" s="227">
        <v>0</v>
      </c>
      <c r="W179" s="162">
        <f>IFERROR(((V179/U179)*1),0)</f>
        <v>0</v>
      </c>
      <c r="X179" s="379"/>
    </row>
    <row r="180" spans="1:24" ht="15.75" hidden="1" thickBot="1" x14ac:dyDescent="0.3">
      <c r="A180" s="386" t="s">
        <v>289</v>
      </c>
      <c r="B180" s="387"/>
      <c r="C180" s="388"/>
      <c r="D180" s="163"/>
      <c r="E180" s="164"/>
      <c r="F180" s="274">
        <f>SUM(F175:F179)</f>
        <v>0</v>
      </c>
      <c r="G180" s="274">
        <f t="shared" ref="G180:H180" si="129">SUM(G175:G179)</f>
        <v>0</v>
      </c>
      <c r="H180" s="165">
        <f t="shared" si="129"/>
        <v>0</v>
      </c>
      <c r="I180" s="248">
        <v>1</v>
      </c>
      <c r="J180" s="231">
        <f t="shared" ref="J180:L180" si="130">SUM(J175:J179)</f>
        <v>0</v>
      </c>
      <c r="K180" s="231">
        <f t="shared" si="130"/>
        <v>0</v>
      </c>
      <c r="L180" s="231">
        <f t="shared" si="130"/>
        <v>0</v>
      </c>
      <c r="M180" s="248">
        <v>1</v>
      </c>
      <c r="N180" s="231">
        <f>N175</f>
        <v>0</v>
      </c>
      <c r="O180" s="231">
        <f t="shared" ref="O180:Q180" si="131">SUM(O175:O179)</f>
        <v>0</v>
      </c>
      <c r="P180" s="231">
        <f t="shared" si="131"/>
        <v>0</v>
      </c>
      <c r="Q180" s="231">
        <f t="shared" si="131"/>
        <v>0</v>
      </c>
      <c r="R180" s="248">
        <v>1</v>
      </c>
      <c r="S180" s="231">
        <f>S175</f>
        <v>0</v>
      </c>
      <c r="T180" s="243">
        <f>T175</f>
        <v>0</v>
      </c>
      <c r="U180" s="236">
        <f>SUM(U175:U179)</f>
        <v>0</v>
      </c>
      <c r="V180" s="237">
        <f>SUM(V175:V179)</f>
        <v>0</v>
      </c>
      <c r="W180" s="166">
        <f>IFERROR(((V180/U180)*1),0)</f>
        <v>0</v>
      </c>
      <c r="X180" s="241">
        <f>IFERROR(((1-(1-T180)*W180)*1),0)</f>
        <v>1</v>
      </c>
    </row>
    <row r="181" spans="1:24" hidden="1" x14ac:dyDescent="0.25">
      <c r="A181" s="397">
        <f>A175+1</f>
        <v>30</v>
      </c>
      <c r="B181" s="398"/>
      <c r="C181" s="399"/>
      <c r="D181" s="399"/>
      <c r="E181" s="160" t="s">
        <v>284</v>
      </c>
      <c r="F181" s="272">
        <v>0</v>
      </c>
      <c r="G181" s="272">
        <v>0</v>
      </c>
      <c r="H181" s="161">
        <f>F181+G181</f>
        <v>0</v>
      </c>
      <c r="I181" s="247" t="e">
        <f>H181/$H$186</f>
        <v>#DIV/0!</v>
      </c>
      <c r="J181" s="227">
        <v>0</v>
      </c>
      <c r="K181" s="227">
        <v>0</v>
      </c>
      <c r="L181" s="230">
        <f>J181+K181</f>
        <v>0</v>
      </c>
      <c r="M181" s="247" t="e">
        <f>L181/$L$186</f>
        <v>#DIV/0!</v>
      </c>
      <c r="N181" s="400">
        <v>0</v>
      </c>
      <c r="O181" s="227">
        <v>0</v>
      </c>
      <c r="P181" s="227">
        <v>0</v>
      </c>
      <c r="Q181" s="230">
        <f>O181+P181</f>
        <v>0</v>
      </c>
      <c r="R181" s="247" t="e">
        <f>Q181/$Q$186</f>
        <v>#DIV/0!</v>
      </c>
      <c r="S181" s="395">
        <f>N186-Q186</f>
        <v>0</v>
      </c>
      <c r="T181" s="376">
        <f>IFERROR((S181/N186),0)</f>
        <v>0</v>
      </c>
      <c r="U181" s="227">
        <v>0</v>
      </c>
      <c r="V181" s="227">
        <v>0</v>
      </c>
      <c r="W181" s="162">
        <f>IFERROR(((V181/U181)*1),0)</f>
        <v>0</v>
      </c>
      <c r="X181" s="396"/>
    </row>
    <row r="182" spans="1:24" hidden="1" x14ac:dyDescent="0.25">
      <c r="A182" s="397"/>
      <c r="B182" s="398"/>
      <c r="C182" s="399"/>
      <c r="D182" s="399"/>
      <c r="E182" s="160" t="s">
        <v>285</v>
      </c>
      <c r="F182" s="272">
        <v>0</v>
      </c>
      <c r="G182" s="272">
        <v>0</v>
      </c>
      <c r="H182" s="161">
        <f t="shared" ref="H182:H185" si="132">F182+G182</f>
        <v>0</v>
      </c>
      <c r="I182" s="247" t="e">
        <f t="shared" ref="I182:I185" si="133">H182/$H$186</f>
        <v>#DIV/0!</v>
      </c>
      <c r="J182" s="227">
        <v>0</v>
      </c>
      <c r="K182" s="227">
        <v>0</v>
      </c>
      <c r="L182" s="230">
        <f t="shared" ref="L182:L185" si="134">J182+K182</f>
        <v>0</v>
      </c>
      <c r="M182" s="247" t="e">
        <f t="shared" ref="M182:M185" si="135">L182/$L$186</f>
        <v>#DIV/0!</v>
      </c>
      <c r="N182" s="400"/>
      <c r="O182" s="227">
        <v>0</v>
      </c>
      <c r="P182" s="227">
        <v>0</v>
      </c>
      <c r="Q182" s="230">
        <f t="shared" ref="Q182:Q185" si="136">O182+P182</f>
        <v>0</v>
      </c>
      <c r="R182" s="247" t="e">
        <f t="shared" ref="R182:R185" si="137">Q182/$Q$186</f>
        <v>#DIV/0!</v>
      </c>
      <c r="S182" s="395"/>
      <c r="T182" s="376"/>
      <c r="U182" s="227">
        <v>0</v>
      </c>
      <c r="V182" s="227">
        <v>0</v>
      </c>
      <c r="W182" s="162">
        <f t="shared" ref="W182:W183" si="138">IFERROR(((V182/U182)*1),0)</f>
        <v>0</v>
      </c>
      <c r="X182" s="378"/>
    </row>
    <row r="183" spans="1:24" hidden="1" x14ac:dyDescent="0.25">
      <c r="A183" s="397"/>
      <c r="B183" s="398"/>
      <c r="C183" s="399"/>
      <c r="D183" s="399"/>
      <c r="E183" s="160" t="s">
        <v>286</v>
      </c>
      <c r="F183" s="272">
        <v>0</v>
      </c>
      <c r="G183" s="272">
        <v>0</v>
      </c>
      <c r="H183" s="161">
        <f t="shared" si="132"/>
        <v>0</v>
      </c>
      <c r="I183" s="247" t="e">
        <f t="shared" si="133"/>
        <v>#DIV/0!</v>
      </c>
      <c r="J183" s="227">
        <v>0</v>
      </c>
      <c r="K183" s="227">
        <v>0</v>
      </c>
      <c r="L183" s="230">
        <f t="shared" si="134"/>
        <v>0</v>
      </c>
      <c r="M183" s="247" t="e">
        <f t="shared" si="135"/>
        <v>#DIV/0!</v>
      </c>
      <c r="N183" s="400"/>
      <c r="O183" s="227">
        <v>0</v>
      </c>
      <c r="P183" s="227">
        <v>0</v>
      </c>
      <c r="Q183" s="230">
        <f t="shared" si="136"/>
        <v>0</v>
      </c>
      <c r="R183" s="247" t="e">
        <f t="shared" si="137"/>
        <v>#DIV/0!</v>
      </c>
      <c r="S183" s="395"/>
      <c r="T183" s="376"/>
      <c r="U183" s="227">
        <v>0</v>
      </c>
      <c r="V183" s="227">
        <v>0</v>
      </c>
      <c r="W183" s="162">
        <f t="shared" si="138"/>
        <v>0</v>
      </c>
      <c r="X183" s="378"/>
    </row>
    <row r="184" spans="1:24" hidden="1" x14ac:dyDescent="0.25">
      <c r="A184" s="397"/>
      <c r="B184" s="398"/>
      <c r="C184" s="399"/>
      <c r="D184" s="399"/>
      <c r="E184" s="160" t="s">
        <v>287</v>
      </c>
      <c r="F184" s="272">
        <v>0</v>
      </c>
      <c r="G184" s="272">
        <v>0</v>
      </c>
      <c r="H184" s="161">
        <f t="shared" si="132"/>
        <v>0</v>
      </c>
      <c r="I184" s="247" t="e">
        <f t="shared" si="133"/>
        <v>#DIV/0!</v>
      </c>
      <c r="J184" s="227">
        <v>0</v>
      </c>
      <c r="K184" s="227">
        <v>0</v>
      </c>
      <c r="L184" s="230">
        <f t="shared" si="134"/>
        <v>0</v>
      </c>
      <c r="M184" s="247" t="e">
        <f t="shared" si="135"/>
        <v>#DIV/0!</v>
      </c>
      <c r="N184" s="400"/>
      <c r="O184" s="227">
        <v>0</v>
      </c>
      <c r="P184" s="227">
        <v>0</v>
      </c>
      <c r="Q184" s="230">
        <f t="shared" si="136"/>
        <v>0</v>
      </c>
      <c r="R184" s="247" t="e">
        <f t="shared" si="137"/>
        <v>#DIV/0!</v>
      </c>
      <c r="S184" s="395"/>
      <c r="T184" s="376"/>
      <c r="U184" s="227">
        <v>0</v>
      </c>
      <c r="V184" s="227">
        <v>0</v>
      </c>
      <c r="W184" s="162">
        <f>IFERROR(((V184/U184)*1),0)</f>
        <v>0</v>
      </c>
      <c r="X184" s="378"/>
    </row>
    <row r="185" spans="1:24" ht="15.75" hidden="1" thickBot="1" x14ac:dyDescent="0.3">
      <c r="A185" s="397"/>
      <c r="B185" s="398"/>
      <c r="C185" s="399"/>
      <c r="D185" s="399"/>
      <c r="E185" s="160" t="s">
        <v>288</v>
      </c>
      <c r="F185" s="272">
        <v>0</v>
      </c>
      <c r="G185" s="272">
        <v>0</v>
      </c>
      <c r="H185" s="161">
        <f t="shared" si="132"/>
        <v>0</v>
      </c>
      <c r="I185" s="247" t="e">
        <f t="shared" si="133"/>
        <v>#DIV/0!</v>
      </c>
      <c r="J185" s="227">
        <v>0</v>
      </c>
      <c r="K185" s="227">
        <v>0</v>
      </c>
      <c r="L185" s="230">
        <f t="shared" si="134"/>
        <v>0</v>
      </c>
      <c r="M185" s="247" t="e">
        <f t="shared" si="135"/>
        <v>#DIV/0!</v>
      </c>
      <c r="N185" s="400"/>
      <c r="O185" s="227">
        <v>0</v>
      </c>
      <c r="P185" s="227">
        <v>0</v>
      </c>
      <c r="Q185" s="230">
        <f t="shared" si="136"/>
        <v>0</v>
      </c>
      <c r="R185" s="247" t="e">
        <f t="shared" si="137"/>
        <v>#DIV/0!</v>
      </c>
      <c r="S185" s="395"/>
      <c r="T185" s="376"/>
      <c r="U185" s="227">
        <v>0</v>
      </c>
      <c r="V185" s="227">
        <v>0</v>
      </c>
      <c r="W185" s="162">
        <f>IFERROR(((V185/U185)*1),0)</f>
        <v>0</v>
      </c>
      <c r="X185" s="379"/>
    </row>
    <row r="186" spans="1:24" ht="15.75" hidden="1" thickBot="1" x14ac:dyDescent="0.3">
      <c r="A186" s="386" t="s">
        <v>289</v>
      </c>
      <c r="B186" s="387"/>
      <c r="C186" s="388"/>
      <c r="D186" s="163"/>
      <c r="E186" s="164"/>
      <c r="F186" s="274">
        <f>SUM(F181:F185)</f>
        <v>0</v>
      </c>
      <c r="G186" s="274">
        <f t="shared" ref="G186:H186" si="139">SUM(G181:G185)</f>
        <v>0</v>
      </c>
      <c r="H186" s="165">
        <f t="shared" si="139"/>
        <v>0</v>
      </c>
      <c r="I186" s="248">
        <v>1</v>
      </c>
      <c r="J186" s="231">
        <f t="shared" ref="J186:L186" si="140">SUM(J181:J185)</f>
        <v>0</v>
      </c>
      <c r="K186" s="231">
        <f t="shared" si="140"/>
        <v>0</v>
      </c>
      <c r="L186" s="231">
        <f t="shared" si="140"/>
        <v>0</v>
      </c>
      <c r="M186" s="248">
        <v>1</v>
      </c>
      <c r="N186" s="231">
        <f>N181</f>
        <v>0</v>
      </c>
      <c r="O186" s="231">
        <f t="shared" ref="O186:Q186" si="141">SUM(O181:O185)</f>
        <v>0</v>
      </c>
      <c r="P186" s="231">
        <f t="shared" si="141"/>
        <v>0</v>
      </c>
      <c r="Q186" s="231">
        <f t="shared" si="141"/>
        <v>0</v>
      </c>
      <c r="R186" s="248">
        <v>1</v>
      </c>
      <c r="S186" s="231">
        <f>S181</f>
        <v>0</v>
      </c>
      <c r="T186" s="243">
        <f>T181</f>
        <v>0</v>
      </c>
      <c r="U186" s="236">
        <f>SUM(U181:U185)</f>
        <v>0</v>
      </c>
      <c r="V186" s="237">
        <f>SUM(V181:V185)</f>
        <v>0</v>
      </c>
      <c r="W186" s="166">
        <f>IFERROR(((V186/U186)*1),0)</f>
        <v>0</v>
      </c>
      <c r="X186" s="241">
        <f>IFERROR(((1-(1-T186)*W186)*1),0)</f>
        <v>1</v>
      </c>
    </row>
    <row r="187" spans="1:24" hidden="1" x14ac:dyDescent="0.25">
      <c r="A187" s="397">
        <f>A181+1</f>
        <v>31</v>
      </c>
      <c r="B187" s="398"/>
      <c r="C187" s="399"/>
      <c r="D187" s="399"/>
      <c r="E187" s="160" t="s">
        <v>284</v>
      </c>
      <c r="F187" s="272">
        <v>0</v>
      </c>
      <c r="G187" s="272">
        <v>0</v>
      </c>
      <c r="H187" s="161">
        <f>F187+G187</f>
        <v>0</v>
      </c>
      <c r="I187" s="247" t="e">
        <f>H187/$H$192</f>
        <v>#DIV/0!</v>
      </c>
      <c r="J187" s="227">
        <v>0</v>
      </c>
      <c r="K187" s="227">
        <v>0</v>
      </c>
      <c r="L187" s="230">
        <f>J187+K187</f>
        <v>0</v>
      </c>
      <c r="M187" s="247" t="e">
        <f>L187/$L$192</f>
        <v>#DIV/0!</v>
      </c>
      <c r="N187" s="400">
        <v>0</v>
      </c>
      <c r="O187" s="227">
        <v>0</v>
      </c>
      <c r="P187" s="227">
        <v>0</v>
      </c>
      <c r="Q187" s="230">
        <f>O187+P187</f>
        <v>0</v>
      </c>
      <c r="R187" s="247" t="e">
        <f>Q187/$Q$192</f>
        <v>#DIV/0!</v>
      </c>
      <c r="S187" s="395">
        <f>N192-Q192</f>
        <v>0</v>
      </c>
      <c r="T187" s="376">
        <f>IFERROR((S187/N192),0)</f>
        <v>0</v>
      </c>
      <c r="U187" s="227">
        <v>0</v>
      </c>
      <c r="V187" s="227">
        <v>0</v>
      </c>
      <c r="W187" s="162">
        <f>IFERROR(((V187/U187)*1),0)</f>
        <v>0</v>
      </c>
      <c r="X187" s="396"/>
    </row>
    <row r="188" spans="1:24" hidden="1" x14ac:dyDescent="0.25">
      <c r="A188" s="397"/>
      <c r="B188" s="398"/>
      <c r="C188" s="399"/>
      <c r="D188" s="399"/>
      <c r="E188" s="160" t="s">
        <v>285</v>
      </c>
      <c r="F188" s="272">
        <v>0</v>
      </c>
      <c r="G188" s="272">
        <v>0</v>
      </c>
      <c r="H188" s="161">
        <f t="shared" ref="H188:H191" si="142">F188+G188</f>
        <v>0</v>
      </c>
      <c r="I188" s="247" t="e">
        <f t="shared" ref="I188:I191" si="143">H188/$H$192</f>
        <v>#DIV/0!</v>
      </c>
      <c r="J188" s="227">
        <v>0</v>
      </c>
      <c r="K188" s="227">
        <v>0</v>
      </c>
      <c r="L188" s="230">
        <f t="shared" ref="L188:L191" si="144">J188+K188</f>
        <v>0</v>
      </c>
      <c r="M188" s="247" t="e">
        <f t="shared" ref="M188:M191" si="145">L188/$L$192</f>
        <v>#DIV/0!</v>
      </c>
      <c r="N188" s="400"/>
      <c r="O188" s="227">
        <v>0</v>
      </c>
      <c r="P188" s="227">
        <v>0</v>
      </c>
      <c r="Q188" s="230">
        <f t="shared" ref="Q188:Q191" si="146">O188+P188</f>
        <v>0</v>
      </c>
      <c r="R188" s="247" t="e">
        <f t="shared" ref="R188:R191" si="147">Q188/$Q$192</f>
        <v>#DIV/0!</v>
      </c>
      <c r="S188" s="395"/>
      <c r="T188" s="376"/>
      <c r="U188" s="227">
        <v>0</v>
      </c>
      <c r="V188" s="227">
        <v>0</v>
      </c>
      <c r="W188" s="162">
        <f t="shared" ref="W188:W189" si="148">IFERROR(((V188/U188)*1),0)</f>
        <v>0</v>
      </c>
      <c r="X188" s="378"/>
    </row>
    <row r="189" spans="1:24" hidden="1" x14ac:dyDescent="0.25">
      <c r="A189" s="397"/>
      <c r="B189" s="398"/>
      <c r="C189" s="399"/>
      <c r="D189" s="399"/>
      <c r="E189" s="160" t="s">
        <v>286</v>
      </c>
      <c r="F189" s="272">
        <v>0</v>
      </c>
      <c r="G189" s="272">
        <v>0</v>
      </c>
      <c r="H189" s="161">
        <f t="shared" si="142"/>
        <v>0</v>
      </c>
      <c r="I189" s="247" t="e">
        <f t="shared" si="143"/>
        <v>#DIV/0!</v>
      </c>
      <c r="J189" s="227">
        <v>0</v>
      </c>
      <c r="K189" s="227">
        <v>0</v>
      </c>
      <c r="L189" s="230">
        <f t="shared" si="144"/>
        <v>0</v>
      </c>
      <c r="M189" s="247" t="e">
        <f t="shared" si="145"/>
        <v>#DIV/0!</v>
      </c>
      <c r="N189" s="400"/>
      <c r="O189" s="227">
        <v>0</v>
      </c>
      <c r="P189" s="227">
        <v>0</v>
      </c>
      <c r="Q189" s="230">
        <f t="shared" si="146"/>
        <v>0</v>
      </c>
      <c r="R189" s="247" t="e">
        <f t="shared" si="147"/>
        <v>#DIV/0!</v>
      </c>
      <c r="S189" s="395"/>
      <c r="T189" s="376"/>
      <c r="U189" s="227">
        <v>0</v>
      </c>
      <c r="V189" s="227">
        <v>0</v>
      </c>
      <c r="W189" s="162">
        <f t="shared" si="148"/>
        <v>0</v>
      </c>
      <c r="X189" s="378"/>
    </row>
    <row r="190" spans="1:24" hidden="1" x14ac:dyDescent="0.25">
      <c r="A190" s="397"/>
      <c r="B190" s="398"/>
      <c r="C190" s="399"/>
      <c r="D190" s="399"/>
      <c r="E190" s="160" t="s">
        <v>287</v>
      </c>
      <c r="F190" s="272">
        <v>0</v>
      </c>
      <c r="G190" s="272">
        <v>0</v>
      </c>
      <c r="H190" s="161">
        <f t="shared" si="142"/>
        <v>0</v>
      </c>
      <c r="I190" s="247" t="e">
        <f t="shared" si="143"/>
        <v>#DIV/0!</v>
      </c>
      <c r="J190" s="227">
        <v>0</v>
      </c>
      <c r="K190" s="227">
        <v>0</v>
      </c>
      <c r="L190" s="230">
        <f t="shared" si="144"/>
        <v>0</v>
      </c>
      <c r="M190" s="247" t="e">
        <f t="shared" si="145"/>
        <v>#DIV/0!</v>
      </c>
      <c r="N190" s="400"/>
      <c r="O190" s="227">
        <v>0</v>
      </c>
      <c r="P190" s="227">
        <v>0</v>
      </c>
      <c r="Q190" s="230">
        <f t="shared" si="146"/>
        <v>0</v>
      </c>
      <c r="R190" s="247" t="e">
        <f t="shared" si="147"/>
        <v>#DIV/0!</v>
      </c>
      <c r="S190" s="395"/>
      <c r="T190" s="376"/>
      <c r="U190" s="227">
        <v>0</v>
      </c>
      <c r="V190" s="227">
        <v>0</v>
      </c>
      <c r="W190" s="162">
        <f>IFERROR(((V190/U190)*1),0)</f>
        <v>0</v>
      </c>
      <c r="X190" s="378"/>
    </row>
    <row r="191" spans="1:24" ht="15.75" hidden="1" thickBot="1" x14ac:dyDescent="0.3">
      <c r="A191" s="397"/>
      <c r="B191" s="398"/>
      <c r="C191" s="399"/>
      <c r="D191" s="399"/>
      <c r="E191" s="160" t="s">
        <v>288</v>
      </c>
      <c r="F191" s="272">
        <v>0</v>
      </c>
      <c r="G191" s="272">
        <v>0</v>
      </c>
      <c r="H191" s="161">
        <f t="shared" si="142"/>
        <v>0</v>
      </c>
      <c r="I191" s="247" t="e">
        <f t="shared" si="143"/>
        <v>#DIV/0!</v>
      </c>
      <c r="J191" s="227">
        <v>0</v>
      </c>
      <c r="K191" s="227">
        <v>0</v>
      </c>
      <c r="L191" s="230">
        <f t="shared" si="144"/>
        <v>0</v>
      </c>
      <c r="M191" s="247" t="e">
        <f t="shared" si="145"/>
        <v>#DIV/0!</v>
      </c>
      <c r="N191" s="400"/>
      <c r="O191" s="227">
        <v>0</v>
      </c>
      <c r="P191" s="227">
        <v>0</v>
      </c>
      <c r="Q191" s="230">
        <f t="shared" si="146"/>
        <v>0</v>
      </c>
      <c r="R191" s="247" t="e">
        <f t="shared" si="147"/>
        <v>#DIV/0!</v>
      </c>
      <c r="S191" s="395"/>
      <c r="T191" s="376"/>
      <c r="U191" s="227">
        <v>0</v>
      </c>
      <c r="V191" s="227">
        <v>0</v>
      </c>
      <c r="W191" s="162">
        <f>IFERROR(((V191/U191)*1),0)</f>
        <v>0</v>
      </c>
      <c r="X191" s="379"/>
    </row>
    <row r="192" spans="1:24" ht="15.75" hidden="1" thickBot="1" x14ac:dyDescent="0.3">
      <c r="A192" s="386" t="s">
        <v>289</v>
      </c>
      <c r="B192" s="387"/>
      <c r="C192" s="388"/>
      <c r="D192" s="163"/>
      <c r="E192" s="164"/>
      <c r="F192" s="274">
        <f>SUM(F187:F191)</f>
        <v>0</v>
      </c>
      <c r="G192" s="274">
        <f t="shared" ref="G192:H192" si="149">SUM(G187:G191)</f>
        <v>0</v>
      </c>
      <c r="H192" s="165">
        <f t="shared" si="149"/>
        <v>0</v>
      </c>
      <c r="I192" s="248">
        <v>1</v>
      </c>
      <c r="J192" s="231">
        <f t="shared" ref="J192:L192" si="150">SUM(J187:J191)</f>
        <v>0</v>
      </c>
      <c r="K192" s="231">
        <f t="shared" si="150"/>
        <v>0</v>
      </c>
      <c r="L192" s="231">
        <f t="shared" si="150"/>
        <v>0</v>
      </c>
      <c r="M192" s="248">
        <v>1</v>
      </c>
      <c r="N192" s="231">
        <f>N187</f>
        <v>0</v>
      </c>
      <c r="O192" s="231">
        <f t="shared" ref="O192:Q192" si="151">SUM(O187:O191)</f>
        <v>0</v>
      </c>
      <c r="P192" s="231">
        <f t="shared" si="151"/>
        <v>0</v>
      </c>
      <c r="Q192" s="231">
        <f t="shared" si="151"/>
        <v>0</v>
      </c>
      <c r="R192" s="248">
        <v>1</v>
      </c>
      <c r="S192" s="231">
        <f>S187</f>
        <v>0</v>
      </c>
      <c r="T192" s="243">
        <f>T187</f>
        <v>0</v>
      </c>
      <c r="U192" s="236">
        <f>SUM(U187:U191)</f>
        <v>0</v>
      </c>
      <c r="V192" s="237">
        <f>SUM(V187:V191)</f>
        <v>0</v>
      </c>
      <c r="W192" s="166">
        <f>IFERROR(((V192/U192)*1),0)</f>
        <v>0</v>
      </c>
      <c r="X192" s="241">
        <f>IFERROR(((1-(1-T192)*W192)*1),0)</f>
        <v>1</v>
      </c>
    </row>
    <row r="193" spans="1:24" hidden="1" x14ac:dyDescent="0.25">
      <c r="A193" s="397">
        <f>A187+1</f>
        <v>32</v>
      </c>
      <c r="B193" s="398"/>
      <c r="C193" s="399"/>
      <c r="D193" s="399"/>
      <c r="E193" s="160" t="s">
        <v>284</v>
      </c>
      <c r="F193" s="272">
        <v>0</v>
      </c>
      <c r="G193" s="272">
        <v>0</v>
      </c>
      <c r="H193" s="161">
        <f>F193+G193</f>
        <v>0</v>
      </c>
      <c r="I193" s="247" t="e">
        <f>H193/$H$198</f>
        <v>#DIV/0!</v>
      </c>
      <c r="J193" s="227">
        <v>0</v>
      </c>
      <c r="K193" s="227">
        <v>0</v>
      </c>
      <c r="L193" s="230">
        <f>J193+K193</f>
        <v>0</v>
      </c>
      <c r="M193" s="247" t="e">
        <f>L193/$L$198</f>
        <v>#DIV/0!</v>
      </c>
      <c r="N193" s="400">
        <v>0</v>
      </c>
      <c r="O193" s="227">
        <v>0</v>
      </c>
      <c r="P193" s="227">
        <v>0</v>
      </c>
      <c r="Q193" s="230">
        <f>O193+P193</f>
        <v>0</v>
      </c>
      <c r="R193" s="247" t="e">
        <f>Q193/$Q$198</f>
        <v>#DIV/0!</v>
      </c>
      <c r="S193" s="395">
        <f>N198-Q198</f>
        <v>0</v>
      </c>
      <c r="T193" s="376">
        <f>IFERROR((S193/N198),0)</f>
        <v>0</v>
      </c>
      <c r="U193" s="227">
        <v>0</v>
      </c>
      <c r="V193" s="227">
        <v>0</v>
      </c>
      <c r="W193" s="162">
        <f>IFERROR(((V193/U193)*1),0)</f>
        <v>0</v>
      </c>
      <c r="X193" s="396"/>
    </row>
    <row r="194" spans="1:24" hidden="1" x14ac:dyDescent="0.25">
      <c r="A194" s="397"/>
      <c r="B194" s="398"/>
      <c r="C194" s="399"/>
      <c r="D194" s="399"/>
      <c r="E194" s="160" t="s">
        <v>285</v>
      </c>
      <c r="F194" s="272">
        <v>0</v>
      </c>
      <c r="G194" s="272">
        <v>0</v>
      </c>
      <c r="H194" s="161">
        <f t="shared" ref="H194:H197" si="152">F194+G194</f>
        <v>0</v>
      </c>
      <c r="I194" s="247" t="e">
        <f t="shared" ref="I194:I197" si="153">H194/$H$198</f>
        <v>#DIV/0!</v>
      </c>
      <c r="J194" s="227">
        <v>0</v>
      </c>
      <c r="K194" s="227">
        <v>0</v>
      </c>
      <c r="L194" s="230">
        <f t="shared" ref="L194:L197" si="154">J194+K194</f>
        <v>0</v>
      </c>
      <c r="M194" s="247" t="e">
        <f t="shared" ref="M194:M197" si="155">L194/$L$198</f>
        <v>#DIV/0!</v>
      </c>
      <c r="N194" s="400"/>
      <c r="O194" s="227">
        <v>0</v>
      </c>
      <c r="P194" s="227">
        <v>0</v>
      </c>
      <c r="Q194" s="230">
        <f t="shared" ref="Q194:Q197" si="156">O194+P194</f>
        <v>0</v>
      </c>
      <c r="R194" s="247" t="e">
        <f t="shared" ref="R194:R197" si="157">Q194/$Q$198</f>
        <v>#DIV/0!</v>
      </c>
      <c r="S194" s="395"/>
      <c r="T194" s="376"/>
      <c r="U194" s="227">
        <v>0</v>
      </c>
      <c r="V194" s="227">
        <v>0</v>
      </c>
      <c r="W194" s="162">
        <f t="shared" ref="W194:W195" si="158">IFERROR(((V194/U194)*1),0)</f>
        <v>0</v>
      </c>
      <c r="X194" s="378"/>
    </row>
    <row r="195" spans="1:24" hidden="1" x14ac:dyDescent="0.25">
      <c r="A195" s="397"/>
      <c r="B195" s="398"/>
      <c r="C195" s="399"/>
      <c r="D195" s="399"/>
      <c r="E195" s="160" t="s">
        <v>286</v>
      </c>
      <c r="F195" s="272">
        <v>0</v>
      </c>
      <c r="G195" s="272">
        <v>0</v>
      </c>
      <c r="H195" s="161">
        <f t="shared" si="152"/>
        <v>0</v>
      </c>
      <c r="I195" s="247" t="e">
        <f t="shared" si="153"/>
        <v>#DIV/0!</v>
      </c>
      <c r="J195" s="227">
        <v>0</v>
      </c>
      <c r="K195" s="227">
        <v>0</v>
      </c>
      <c r="L195" s="230">
        <f t="shared" si="154"/>
        <v>0</v>
      </c>
      <c r="M195" s="247" t="e">
        <f t="shared" si="155"/>
        <v>#DIV/0!</v>
      </c>
      <c r="N195" s="400"/>
      <c r="O195" s="227">
        <v>0</v>
      </c>
      <c r="P195" s="227">
        <v>0</v>
      </c>
      <c r="Q195" s="230">
        <f t="shared" si="156"/>
        <v>0</v>
      </c>
      <c r="R195" s="247" t="e">
        <f t="shared" si="157"/>
        <v>#DIV/0!</v>
      </c>
      <c r="S195" s="395"/>
      <c r="T195" s="376"/>
      <c r="U195" s="227">
        <v>0</v>
      </c>
      <c r="V195" s="227">
        <v>0</v>
      </c>
      <c r="W195" s="162">
        <f t="shared" si="158"/>
        <v>0</v>
      </c>
      <c r="X195" s="378"/>
    </row>
    <row r="196" spans="1:24" hidden="1" x14ac:dyDescent="0.25">
      <c r="A196" s="397"/>
      <c r="B196" s="398"/>
      <c r="C196" s="399"/>
      <c r="D196" s="399"/>
      <c r="E196" s="160" t="s">
        <v>287</v>
      </c>
      <c r="F196" s="272">
        <v>0</v>
      </c>
      <c r="G196" s="272">
        <v>0</v>
      </c>
      <c r="H196" s="161">
        <f t="shared" si="152"/>
        <v>0</v>
      </c>
      <c r="I196" s="247" t="e">
        <f t="shared" si="153"/>
        <v>#DIV/0!</v>
      </c>
      <c r="J196" s="227">
        <v>0</v>
      </c>
      <c r="K196" s="227">
        <v>0</v>
      </c>
      <c r="L196" s="230">
        <f t="shared" si="154"/>
        <v>0</v>
      </c>
      <c r="M196" s="247" t="e">
        <f t="shared" si="155"/>
        <v>#DIV/0!</v>
      </c>
      <c r="N196" s="400"/>
      <c r="O196" s="227">
        <v>0</v>
      </c>
      <c r="P196" s="227">
        <v>0</v>
      </c>
      <c r="Q196" s="230">
        <f t="shared" si="156"/>
        <v>0</v>
      </c>
      <c r="R196" s="247" t="e">
        <f t="shared" si="157"/>
        <v>#DIV/0!</v>
      </c>
      <c r="S196" s="395"/>
      <c r="T196" s="376"/>
      <c r="U196" s="227">
        <v>0</v>
      </c>
      <c r="V196" s="227">
        <v>0</v>
      </c>
      <c r="W196" s="162">
        <f>IFERROR(((V196/U196)*1),0)</f>
        <v>0</v>
      </c>
      <c r="X196" s="378"/>
    </row>
    <row r="197" spans="1:24" ht="15.75" hidden="1" thickBot="1" x14ac:dyDescent="0.3">
      <c r="A197" s="397"/>
      <c r="B197" s="398"/>
      <c r="C197" s="399"/>
      <c r="D197" s="399"/>
      <c r="E197" s="160" t="s">
        <v>288</v>
      </c>
      <c r="F197" s="272">
        <v>0</v>
      </c>
      <c r="G197" s="272">
        <v>0</v>
      </c>
      <c r="H197" s="161">
        <f t="shared" si="152"/>
        <v>0</v>
      </c>
      <c r="I197" s="247" t="e">
        <f t="shared" si="153"/>
        <v>#DIV/0!</v>
      </c>
      <c r="J197" s="227">
        <v>0</v>
      </c>
      <c r="K197" s="227">
        <v>0</v>
      </c>
      <c r="L197" s="230">
        <f t="shared" si="154"/>
        <v>0</v>
      </c>
      <c r="M197" s="247" t="e">
        <f t="shared" si="155"/>
        <v>#DIV/0!</v>
      </c>
      <c r="N197" s="400"/>
      <c r="O197" s="227">
        <v>0</v>
      </c>
      <c r="P197" s="227">
        <v>0</v>
      </c>
      <c r="Q197" s="230">
        <f t="shared" si="156"/>
        <v>0</v>
      </c>
      <c r="R197" s="247" t="e">
        <f t="shared" si="157"/>
        <v>#DIV/0!</v>
      </c>
      <c r="S197" s="395"/>
      <c r="T197" s="376"/>
      <c r="U197" s="227">
        <v>0</v>
      </c>
      <c r="V197" s="227">
        <v>0</v>
      </c>
      <c r="W197" s="162">
        <f>IFERROR(((V197/U197)*1),0)</f>
        <v>0</v>
      </c>
      <c r="X197" s="379"/>
    </row>
    <row r="198" spans="1:24" ht="15.75" hidden="1" thickBot="1" x14ac:dyDescent="0.3">
      <c r="A198" s="386" t="s">
        <v>289</v>
      </c>
      <c r="B198" s="387"/>
      <c r="C198" s="388"/>
      <c r="D198" s="163"/>
      <c r="E198" s="164"/>
      <c r="F198" s="274">
        <f>SUM(F193:F197)</f>
        <v>0</v>
      </c>
      <c r="G198" s="274">
        <f t="shared" ref="G198:H198" si="159">SUM(G193:G197)</f>
        <v>0</v>
      </c>
      <c r="H198" s="165">
        <f t="shared" si="159"/>
        <v>0</v>
      </c>
      <c r="I198" s="248">
        <v>1</v>
      </c>
      <c r="J198" s="231">
        <f t="shared" ref="J198:L198" si="160">SUM(J193:J197)</f>
        <v>0</v>
      </c>
      <c r="K198" s="231">
        <f t="shared" si="160"/>
        <v>0</v>
      </c>
      <c r="L198" s="231">
        <f t="shared" si="160"/>
        <v>0</v>
      </c>
      <c r="M198" s="248">
        <v>1</v>
      </c>
      <c r="N198" s="231">
        <f>N193</f>
        <v>0</v>
      </c>
      <c r="O198" s="231">
        <f t="shared" ref="O198:Q198" si="161">SUM(O193:O197)</f>
        <v>0</v>
      </c>
      <c r="P198" s="231">
        <f t="shared" si="161"/>
        <v>0</v>
      </c>
      <c r="Q198" s="231">
        <f t="shared" si="161"/>
        <v>0</v>
      </c>
      <c r="R198" s="248">
        <v>1</v>
      </c>
      <c r="S198" s="231">
        <f>S193</f>
        <v>0</v>
      </c>
      <c r="T198" s="243">
        <f>T193</f>
        <v>0</v>
      </c>
      <c r="U198" s="236">
        <f>SUM(U193:U197)</f>
        <v>0</v>
      </c>
      <c r="V198" s="237">
        <f>SUM(V193:V197)</f>
        <v>0</v>
      </c>
      <c r="W198" s="166">
        <f>IFERROR(((V198/U198)*1),0)</f>
        <v>0</v>
      </c>
      <c r="X198" s="241">
        <f>IFERROR(((1-(1-T198)*W198)*1),0)</f>
        <v>1</v>
      </c>
    </row>
    <row r="199" spans="1:24" hidden="1" x14ac:dyDescent="0.25">
      <c r="A199" s="397">
        <f>A193+1</f>
        <v>33</v>
      </c>
      <c r="B199" s="398"/>
      <c r="C199" s="399"/>
      <c r="D199" s="399"/>
      <c r="E199" s="160" t="s">
        <v>284</v>
      </c>
      <c r="F199" s="272">
        <v>0</v>
      </c>
      <c r="G199" s="272">
        <v>0</v>
      </c>
      <c r="H199" s="161">
        <f>F199+G199</f>
        <v>0</v>
      </c>
      <c r="I199" s="247" t="e">
        <f>H199/$H$204</f>
        <v>#DIV/0!</v>
      </c>
      <c r="J199" s="227">
        <v>0</v>
      </c>
      <c r="K199" s="227">
        <v>0</v>
      </c>
      <c r="L199" s="230">
        <f>J199+K199</f>
        <v>0</v>
      </c>
      <c r="M199" s="247" t="e">
        <f>L199/$L$204</f>
        <v>#DIV/0!</v>
      </c>
      <c r="N199" s="400">
        <v>0</v>
      </c>
      <c r="O199" s="227">
        <v>0</v>
      </c>
      <c r="P199" s="227">
        <v>0</v>
      </c>
      <c r="Q199" s="230">
        <f>O199+P199</f>
        <v>0</v>
      </c>
      <c r="R199" s="247" t="e">
        <f>Q199/$Q$204</f>
        <v>#DIV/0!</v>
      </c>
      <c r="S199" s="395">
        <f>N204-Q204</f>
        <v>0</v>
      </c>
      <c r="T199" s="376">
        <f>IFERROR((S199/N204),0)</f>
        <v>0</v>
      </c>
      <c r="U199" s="227">
        <v>0</v>
      </c>
      <c r="V199" s="227">
        <v>0</v>
      </c>
      <c r="W199" s="162">
        <f>IFERROR(((V199/U199)*1),0)</f>
        <v>0</v>
      </c>
      <c r="X199" s="396"/>
    </row>
    <row r="200" spans="1:24" hidden="1" x14ac:dyDescent="0.25">
      <c r="A200" s="397"/>
      <c r="B200" s="398"/>
      <c r="C200" s="399"/>
      <c r="D200" s="399"/>
      <c r="E200" s="160" t="s">
        <v>285</v>
      </c>
      <c r="F200" s="272">
        <v>0</v>
      </c>
      <c r="G200" s="272">
        <v>0</v>
      </c>
      <c r="H200" s="161">
        <f t="shared" ref="H200:H203" si="162">F200+G200</f>
        <v>0</v>
      </c>
      <c r="I200" s="247" t="e">
        <f t="shared" ref="I200:I203" si="163">H200/$H$204</f>
        <v>#DIV/0!</v>
      </c>
      <c r="J200" s="227">
        <v>0</v>
      </c>
      <c r="K200" s="227">
        <v>0</v>
      </c>
      <c r="L200" s="230">
        <f t="shared" ref="L200:L203" si="164">J200+K200</f>
        <v>0</v>
      </c>
      <c r="M200" s="247" t="e">
        <f t="shared" ref="M200:M203" si="165">L200/$L$204</f>
        <v>#DIV/0!</v>
      </c>
      <c r="N200" s="400"/>
      <c r="O200" s="227">
        <v>0</v>
      </c>
      <c r="P200" s="227">
        <v>0</v>
      </c>
      <c r="Q200" s="230">
        <f t="shared" ref="Q200:Q203" si="166">O200+P200</f>
        <v>0</v>
      </c>
      <c r="R200" s="247" t="e">
        <f t="shared" ref="R200:R203" si="167">Q200/$Q$204</f>
        <v>#DIV/0!</v>
      </c>
      <c r="S200" s="395"/>
      <c r="T200" s="376"/>
      <c r="U200" s="227">
        <v>0</v>
      </c>
      <c r="V200" s="227">
        <v>0</v>
      </c>
      <c r="W200" s="162">
        <f t="shared" ref="W200:W201" si="168">IFERROR(((V200/U200)*1),0)</f>
        <v>0</v>
      </c>
      <c r="X200" s="378"/>
    </row>
    <row r="201" spans="1:24" hidden="1" x14ac:dyDescent="0.25">
      <c r="A201" s="397"/>
      <c r="B201" s="398"/>
      <c r="C201" s="399"/>
      <c r="D201" s="399"/>
      <c r="E201" s="160" t="s">
        <v>286</v>
      </c>
      <c r="F201" s="272">
        <v>0</v>
      </c>
      <c r="G201" s="272">
        <v>0</v>
      </c>
      <c r="H201" s="161">
        <f t="shared" si="162"/>
        <v>0</v>
      </c>
      <c r="I201" s="247" t="e">
        <f t="shared" si="163"/>
        <v>#DIV/0!</v>
      </c>
      <c r="J201" s="227">
        <v>0</v>
      </c>
      <c r="K201" s="227">
        <v>0</v>
      </c>
      <c r="L201" s="230">
        <f t="shared" si="164"/>
        <v>0</v>
      </c>
      <c r="M201" s="247" t="e">
        <f t="shared" si="165"/>
        <v>#DIV/0!</v>
      </c>
      <c r="N201" s="400"/>
      <c r="O201" s="227">
        <v>0</v>
      </c>
      <c r="P201" s="227">
        <v>0</v>
      </c>
      <c r="Q201" s="230">
        <f t="shared" si="166"/>
        <v>0</v>
      </c>
      <c r="R201" s="247" t="e">
        <f t="shared" si="167"/>
        <v>#DIV/0!</v>
      </c>
      <c r="S201" s="395"/>
      <c r="T201" s="376"/>
      <c r="U201" s="227">
        <v>0</v>
      </c>
      <c r="V201" s="227">
        <v>0</v>
      </c>
      <c r="W201" s="162">
        <f t="shared" si="168"/>
        <v>0</v>
      </c>
      <c r="X201" s="378"/>
    </row>
    <row r="202" spans="1:24" hidden="1" x14ac:dyDescent="0.25">
      <c r="A202" s="397"/>
      <c r="B202" s="398"/>
      <c r="C202" s="399"/>
      <c r="D202" s="399"/>
      <c r="E202" s="160" t="s">
        <v>287</v>
      </c>
      <c r="F202" s="272">
        <v>0</v>
      </c>
      <c r="G202" s="272">
        <v>0</v>
      </c>
      <c r="H202" s="161">
        <f t="shared" si="162"/>
        <v>0</v>
      </c>
      <c r="I202" s="247" t="e">
        <f t="shared" si="163"/>
        <v>#DIV/0!</v>
      </c>
      <c r="J202" s="227">
        <v>0</v>
      </c>
      <c r="K202" s="227">
        <v>0</v>
      </c>
      <c r="L202" s="230">
        <f t="shared" si="164"/>
        <v>0</v>
      </c>
      <c r="M202" s="247" t="e">
        <f t="shared" si="165"/>
        <v>#DIV/0!</v>
      </c>
      <c r="N202" s="400"/>
      <c r="O202" s="227">
        <v>0</v>
      </c>
      <c r="P202" s="227">
        <v>0</v>
      </c>
      <c r="Q202" s="230">
        <f t="shared" si="166"/>
        <v>0</v>
      </c>
      <c r="R202" s="247" t="e">
        <f t="shared" si="167"/>
        <v>#DIV/0!</v>
      </c>
      <c r="S202" s="395"/>
      <c r="T202" s="376"/>
      <c r="U202" s="227">
        <v>0</v>
      </c>
      <c r="V202" s="227">
        <v>0</v>
      </c>
      <c r="W202" s="162">
        <f>IFERROR(((V202/U202)*1),0)</f>
        <v>0</v>
      </c>
      <c r="X202" s="378"/>
    </row>
    <row r="203" spans="1:24" ht="15.75" hidden="1" thickBot="1" x14ac:dyDescent="0.3">
      <c r="A203" s="397"/>
      <c r="B203" s="398"/>
      <c r="C203" s="399"/>
      <c r="D203" s="399"/>
      <c r="E203" s="160" t="s">
        <v>288</v>
      </c>
      <c r="F203" s="272">
        <v>0</v>
      </c>
      <c r="G203" s="272">
        <v>0</v>
      </c>
      <c r="H203" s="161">
        <f t="shared" si="162"/>
        <v>0</v>
      </c>
      <c r="I203" s="247" t="e">
        <f t="shared" si="163"/>
        <v>#DIV/0!</v>
      </c>
      <c r="J203" s="227">
        <v>0</v>
      </c>
      <c r="K203" s="227">
        <v>0</v>
      </c>
      <c r="L203" s="230">
        <f t="shared" si="164"/>
        <v>0</v>
      </c>
      <c r="M203" s="247" t="e">
        <f t="shared" si="165"/>
        <v>#DIV/0!</v>
      </c>
      <c r="N203" s="400"/>
      <c r="O203" s="227">
        <v>0</v>
      </c>
      <c r="P203" s="227">
        <v>0</v>
      </c>
      <c r="Q203" s="230">
        <f t="shared" si="166"/>
        <v>0</v>
      </c>
      <c r="R203" s="247" t="e">
        <f t="shared" si="167"/>
        <v>#DIV/0!</v>
      </c>
      <c r="S203" s="395"/>
      <c r="T203" s="376"/>
      <c r="U203" s="227">
        <v>0</v>
      </c>
      <c r="V203" s="227">
        <v>0</v>
      </c>
      <c r="W203" s="162">
        <f>IFERROR(((V203/U203)*1),0)</f>
        <v>0</v>
      </c>
      <c r="X203" s="379"/>
    </row>
    <row r="204" spans="1:24" ht="15.75" hidden="1" thickBot="1" x14ac:dyDescent="0.3">
      <c r="A204" s="386" t="s">
        <v>289</v>
      </c>
      <c r="B204" s="387"/>
      <c r="C204" s="388"/>
      <c r="D204" s="163"/>
      <c r="E204" s="164"/>
      <c r="F204" s="274">
        <f>SUM(F199:F203)</f>
        <v>0</v>
      </c>
      <c r="G204" s="274">
        <f t="shared" ref="G204:H204" si="169">SUM(G199:G203)</f>
        <v>0</v>
      </c>
      <c r="H204" s="165">
        <f t="shared" si="169"/>
        <v>0</v>
      </c>
      <c r="I204" s="248">
        <v>1</v>
      </c>
      <c r="J204" s="231">
        <f t="shared" ref="J204:L204" si="170">SUM(J199:J203)</f>
        <v>0</v>
      </c>
      <c r="K204" s="231">
        <f t="shared" si="170"/>
        <v>0</v>
      </c>
      <c r="L204" s="231">
        <f t="shared" si="170"/>
        <v>0</v>
      </c>
      <c r="M204" s="248">
        <v>1</v>
      </c>
      <c r="N204" s="231">
        <f>N199</f>
        <v>0</v>
      </c>
      <c r="O204" s="231">
        <f t="shared" ref="O204:Q204" si="171">SUM(O199:O203)</f>
        <v>0</v>
      </c>
      <c r="P204" s="231">
        <f t="shared" si="171"/>
        <v>0</v>
      </c>
      <c r="Q204" s="231">
        <f t="shared" si="171"/>
        <v>0</v>
      </c>
      <c r="R204" s="248">
        <v>1</v>
      </c>
      <c r="S204" s="231">
        <f>S199</f>
        <v>0</v>
      </c>
      <c r="T204" s="243">
        <f>T199</f>
        <v>0</v>
      </c>
      <c r="U204" s="236">
        <f>SUM(U199:U203)</f>
        <v>0</v>
      </c>
      <c r="V204" s="237">
        <f>SUM(V199:V203)</f>
        <v>0</v>
      </c>
      <c r="W204" s="166">
        <f>IFERROR(((V204/U204)*1),0)</f>
        <v>0</v>
      </c>
      <c r="X204" s="241">
        <f>IFERROR(((1-(1-T204)*W204)*1),0)</f>
        <v>1</v>
      </c>
    </row>
    <row r="205" spans="1:24" hidden="1" x14ac:dyDescent="0.25">
      <c r="A205" s="397">
        <f>A199+1</f>
        <v>34</v>
      </c>
      <c r="B205" s="398"/>
      <c r="C205" s="399"/>
      <c r="D205" s="399"/>
      <c r="E205" s="160" t="s">
        <v>284</v>
      </c>
      <c r="F205" s="272">
        <v>0</v>
      </c>
      <c r="G205" s="272">
        <v>0</v>
      </c>
      <c r="H205" s="161">
        <f>F205+G205</f>
        <v>0</v>
      </c>
      <c r="I205" s="247" t="e">
        <f>H205/$H$210</f>
        <v>#DIV/0!</v>
      </c>
      <c r="J205" s="227">
        <v>0</v>
      </c>
      <c r="K205" s="227">
        <v>0</v>
      </c>
      <c r="L205" s="230">
        <f>J205+K205</f>
        <v>0</v>
      </c>
      <c r="M205" s="247" t="e">
        <f>L205/$L$210</f>
        <v>#DIV/0!</v>
      </c>
      <c r="N205" s="400">
        <v>0</v>
      </c>
      <c r="O205" s="227">
        <v>0</v>
      </c>
      <c r="P205" s="227">
        <v>0</v>
      </c>
      <c r="Q205" s="230">
        <f>O205+P205</f>
        <v>0</v>
      </c>
      <c r="R205" s="247" t="e">
        <f>Q205/$Q$210</f>
        <v>#DIV/0!</v>
      </c>
      <c r="S205" s="395">
        <f>N210-Q210</f>
        <v>0</v>
      </c>
      <c r="T205" s="376">
        <f>IFERROR((S205/N210),0)</f>
        <v>0</v>
      </c>
      <c r="U205" s="227">
        <v>0</v>
      </c>
      <c r="V205" s="227">
        <v>0</v>
      </c>
      <c r="W205" s="162">
        <f>IFERROR(((V205/U205)*1),0)</f>
        <v>0</v>
      </c>
      <c r="X205" s="396"/>
    </row>
    <row r="206" spans="1:24" hidden="1" x14ac:dyDescent="0.25">
      <c r="A206" s="397"/>
      <c r="B206" s="398"/>
      <c r="C206" s="399"/>
      <c r="D206" s="399"/>
      <c r="E206" s="160" t="s">
        <v>285</v>
      </c>
      <c r="F206" s="272">
        <v>0</v>
      </c>
      <c r="G206" s="272">
        <v>0</v>
      </c>
      <c r="H206" s="161">
        <f t="shared" ref="H206:H209" si="172">F206+G206</f>
        <v>0</v>
      </c>
      <c r="I206" s="247" t="e">
        <f t="shared" ref="I206:I209" si="173">H206/$H$210</f>
        <v>#DIV/0!</v>
      </c>
      <c r="J206" s="227">
        <v>0</v>
      </c>
      <c r="K206" s="227">
        <v>0</v>
      </c>
      <c r="L206" s="230">
        <f t="shared" ref="L206:L209" si="174">J206+K206</f>
        <v>0</v>
      </c>
      <c r="M206" s="247" t="e">
        <f t="shared" ref="M206:M209" si="175">L206/$L$210</f>
        <v>#DIV/0!</v>
      </c>
      <c r="N206" s="400"/>
      <c r="O206" s="227">
        <v>0</v>
      </c>
      <c r="P206" s="227">
        <v>0</v>
      </c>
      <c r="Q206" s="230">
        <f t="shared" ref="Q206:Q209" si="176">O206+P206</f>
        <v>0</v>
      </c>
      <c r="R206" s="247" t="e">
        <f t="shared" ref="R206:R209" si="177">Q206/$Q$210</f>
        <v>#DIV/0!</v>
      </c>
      <c r="S206" s="395"/>
      <c r="T206" s="376"/>
      <c r="U206" s="227">
        <v>0</v>
      </c>
      <c r="V206" s="227">
        <v>0</v>
      </c>
      <c r="W206" s="162">
        <f t="shared" ref="W206:W207" si="178">IFERROR(((V206/U206)*1),0)</f>
        <v>0</v>
      </c>
      <c r="X206" s="378"/>
    </row>
    <row r="207" spans="1:24" hidden="1" x14ac:dyDescent="0.25">
      <c r="A207" s="397"/>
      <c r="B207" s="398"/>
      <c r="C207" s="399"/>
      <c r="D207" s="399"/>
      <c r="E207" s="160" t="s">
        <v>286</v>
      </c>
      <c r="F207" s="272">
        <v>0</v>
      </c>
      <c r="G207" s="272">
        <v>0</v>
      </c>
      <c r="H207" s="161">
        <f t="shared" si="172"/>
        <v>0</v>
      </c>
      <c r="I207" s="247" t="e">
        <f t="shared" si="173"/>
        <v>#DIV/0!</v>
      </c>
      <c r="J207" s="227">
        <v>0</v>
      </c>
      <c r="K207" s="227">
        <v>0</v>
      </c>
      <c r="L207" s="230">
        <f t="shared" si="174"/>
        <v>0</v>
      </c>
      <c r="M207" s="247" t="e">
        <f t="shared" si="175"/>
        <v>#DIV/0!</v>
      </c>
      <c r="N207" s="400"/>
      <c r="O207" s="227">
        <v>0</v>
      </c>
      <c r="P207" s="227">
        <v>0</v>
      </c>
      <c r="Q207" s="230">
        <f t="shared" si="176"/>
        <v>0</v>
      </c>
      <c r="R207" s="247" t="e">
        <f t="shared" si="177"/>
        <v>#DIV/0!</v>
      </c>
      <c r="S207" s="395"/>
      <c r="T207" s="376"/>
      <c r="U207" s="227">
        <v>0</v>
      </c>
      <c r="V207" s="227">
        <v>0</v>
      </c>
      <c r="W207" s="162">
        <f t="shared" si="178"/>
        <v>0</v>
      </c>
      <c r="X207" s="378"/>
    </row>
    <row r="208" spans="1:24" hidden="1" x14ac:dyDescent="0.25">
      <c r="A208" s="397"/>
      <c r="B208" s="398"/>
      <c r="C208" s="399"/>
      <c r="D208" s="399"/>
      <c r="E208" s="160" t="s">
        <v>287</v>
      </c>
      <c r="F208" s="272">
        <v>0</v>
      </c>
      <c r="G208" s="272">
        <v>0</v>
      </c>
      <c r="H208" s="161">
        <f t="shared" si="172"/>
        <v>0</v>
      </c>
      <c r="I208" s="247" t="e">
        <f t="shared" si="173"/>
        <v>#DIV/0!</v>
      </c>
      <c r="J208" s="227">
        <v>0</v>
      </c>
      <c r="K208" s="227">
        <v>0</v>
      </c>
      <c r="L208" s="230">
        <f t="shared" si="174"/>
        <v>0</v>
      </c>
      <c r="M208" s="247" t="e">
        <f t="shared" si="175"/>
        <v>#DIV/0!</v>
      </c>
      <c r="N208" s="400"/>
      <c r="O208" s="227">
        <v>0</v>
      </c>
      <c r="P208" s="227">
        <v>0</v>
      </c>
      <c r="Q208" s="230">
        <f t="shared" si="176"/>
        <v>0</v>
      </c>
      <c r="R208" s="247" t="e">
        <f t="shared" si="177"/>
        <v>#DIV/0!</v>
      </c>
      <c r="S208" s="395"/>
      <c r="T208" s="376"/>
      <c r="U208" s="227">
        <v>0</v>
      </c>
      <c r="V208" s="227">
        <v>0</v>
      </c>
      <c r="W208" s="162">
        <f>IFERROR(((V208/U208)*1),0)</f>
        <v>0</v>
      </c>
      <c r="X208" s="378"/>
    </row>
    <row r="209" spans="1:24" ht="15.75" hidden="1" thickBot="1" x14ac:dyDescent="0.3">
      <c r="A209" s="397"/>
      <c r="B209" s="398"/>
      <c r="C209" s="399"/>
      <c r="D209" s="399"/>
      <c r="E209" s="160" t="s">
        <v>288</v>
      </c>
      <c r="F209" s="272">
        <v>0</v>
      </c>
      <c r="G209" s="272">
        <v>0</v>
      </c>
      <c r="H209" s="161">
        <f t="shared" si="172"/>
        <v>0</v>
      </c>
      <c r="I209" s="247" t="e">
        <f t="shared" si="173"/>
        <v>#DIV/0!</v>
      </c>
      <c r="J209" s="227">
        <v>0</v>
      </c>
      <c r="K209" s="227">
        <v>0</v>
      </c>
      <c r="L209" s="230">
        <f t="shared" si="174"/>
        <v>0</v>
      </c>
      <c r="M209" s="247" t="e">
        <f t="shared" si="175"/>
        <v>#DIV/0!</v>
      </c>
      <c r="N209" s="400"/>
      <c r="O209" s="227">
        <v>0</v>
      </c>
      <c r="P209" s="227">
        <v>0</v>
      </c>
      <c r="Q209" s="230">
        <f t="shared" si="176"/>
        <v>0</v>
      </c>
      <c r="R209" s="247" t="e">
        <f t="shared" si="177"/>
        <v>#DIV/0!</v>
      </c>
      <c r="S209" s="395"/>
      <c r="T209" s="376"/>
      <c r="U209" s="227">
        <v>0</v>
      </c>
      <c r="V209" s="227">
        <v>0</v>
      </c>
      <c r="W209" s="162">
        <f>IFERROR(((V209/U209)*1),0)</f>
        <v>0</v>
      </c>
      <c r="X209" s="379"/>
    </row>
    <row r="210" spans="1:24" ht="15.75" hidden="1" thickBot="1" x14ac:dyDescent="0.3">
      <c r="A210" s="386" t="s">
        <v>289</v>
      </c>
      <c r="B210" s="387"/>
      <c r="C210" s="388"/>
      <c r="D210" s="163"/>
      <c r="E210" s="164"/>
      <c r="F210" s="274">
        <f>SUM(F205:F209)</f>
        <v>0</v>
      </c>
      <c r="G210" s="274">
        <f t="shared" ref="G210:H210" si="179">SUM(G205:G209)</f>
        <v>0</v>
      </c>
      <c r="H210" s="165">
        <f t="shared" si="179"/>
        <v>0</v>
      </c>
      <c r="I210" s="248">
        <v>1</v>
      </c>
      <c r="J210" s="231">
        <f t="shared" ref="J210:L210" si="180">SUM(J205:J209)</f>
        <v>0</v>
      </c>
      <c r="K210" s="231">
        <f t="shared" si="180"/>
        <v>0</v>
      </c>
      <c r="L210" s="231">
        <f t="shared" si="180"/>
        <v>0</v>
      </c>
      <c r="M210" s="248">
        <v>1</v>
      </c>
      <c r="N210" s="231">
        <f>N205</f>
        <v>0</v>
      </c>
      <c r="O210" s="231">
        <f t="shared" ref="O210:Q210" si="181">SUM(O205:O209)</f>
        <v>0</v>
      </c>
      <c r="P210" s="231">
        <f t="shared" si="181"/>
        <v>0</v>
      </c>
      <c r="Q210" s="231">
        <f t="shared" si="181"/>
        <v>0</v>
      </c>
      <c r="R210" s="248">
        <v>1</v>
      </c>
      <c r="S210" s="231">
        <f>S205</f>
        <v>0</v>
      </c>
      <c r="T210" s="243">
        <f>T205</f>
        <v>0</v>
      </c>
      <c r="U210" s="236">
        <f>SUM(U205:U209)</f>
        <v>0</v>
      </c>
      <c r="V210" s="237">
        <f>SUM(V205:V209)</f>
        <v>0</v>
      </c>
      <c r="W210" s="166">
        <f>IFERROR(((V210/U210)*1),0)</f>
        <v>0</v>
      </c>
      <c r="X210" s="241">
        <f>IFERROR(((1-(1-T210)*W210)*1),0)</f>
        <v>1</v>
      </c>
    </row>
    <row r="211" spans="1:24" hidden="1" x14ac:dyDescent="0.25">
      <c r="A211" s="397">
        <f>A205+1</f>
        <v>35</v>
      </c>
      <c r="B211" s="398"/>
      <c r="C211" s="399"/>
      <c r="D211" s="399"/>
      <c r="E211" s="160" t="s">
        <v>284</v>
      </c>
      <c r="F211" s="272">
        <v>0</v>
      </c>
      <c r="G211" s="272">
        <v>0</v>
      </c>
      <c r="H211" s="161">
        <f>F211+G211</f>
        <v>0</v>
      </c>
      <c r="I211" s="247" t="e">
        <f>H211/$H$216</f>
        <v>#DIV/0!</v>
      </c>
      <c r="J211" s="227">
        <v>0</v>
      </c>
      <c r="K211" s="227">
        <v>0</v>
      </c>
      <c r="L211" s="230">
        <f>J211+K211</f>
        <v>0</v>
      </c>
      <c r="M211" s="247" t="e">
        <f>L211/$L$216</f>
        <v>#DIV/0!</v>
      </c>
      <c r="N211" s="400">
        <v>0</v>
      </c>
      <c r="O211" s="227">
        <v>0</v>
      </c>
      <c r="P211" s="227">
        <v>0</v>
      </c>
      <c r="Q211" s="230">
        <f>O211+P211</f>
        <v>0</v>
      </c>
      <c r="R211" s="247" t="e">
        <f>Q211/$Q$216</f>
        <v>#DIV/0!</v>
      </c>
      <c r="S211" s="395">
        <f>N216-Q216</f>
        <v>0</v>
      </c>
      <c r="T211" s="376">
        <f>IFERROR((S211/N216),0)</f>
        <v>0</v>
      </c>
      <c r="U211" s="227">
        <v>0</v>
      </c>
      <c r="V211" s="227">
        <v>0</v>
      </c>
      <c r="W211" s="162">
        <f>IFERROR(((V211/U211)*1),0)</f>
        <v>0</v>
      </c>
      <c r="X211" s="396"/>
    </row>
    <row r="212" spans="1:24" hidden="1" x14ac:dyDescent="0.25">
      <c r="A212" s="397"/>
      <c r="B212" s="398"/>
      <c r="C212" s="399"/>
      <c r="D212" s="399"/>
      <c r="E212" s="160" t="s">
        <v>285</v>
      </c>
      <c r="F212" s="272">
        <v>0</v>
      </c>
      <c r="G212" s="272">
        <v>0</v>
      </c>
      <c r="H212" s="161">
        <f t="shared" ref="H212:H215" si="182">F212+G212</f>
        <v>0</v>
      </c>
      <c r="I212" s="247" t="e">
        <f t="shared" ref="I212:I215" si="183">H212/$H$216</f>
        <v>#DIV/0!</v>
      </c>
      <c r="J212" s="227">
        <v>0</v>
      </c>
      <c r="K212" s="227">
        <v>0</v>
      </c>
      <c r="L212" s="230">
        <f t="shared" ref="L212:L215" si="184">J212+K212</f>
        <v>0</v>
      </c>
      <c r="M212" s="247" t="e">
        <f t="shared" ref="M212:M215" si="185">L212/$L$216</f>
        <v>#DIV/0!</v>
      </c>
      <c r="N212" s="400"/>
      <c r="O212" s="227">
        <v>0</v>
      </c>
      <c r="P212" s="227">
        <v>0</v>
      </c>
      <c r="Q212" s="230">
        <f t="shared" ref="Q212:Q215" si="186">O212+P212</f>
        <v>0</v>
      </c>
      <c r="R212" s="247" t="e">
        <f t="shared" ref="R212:R215" si="187">Q212/$Q$216</f>
        <v>#DIV/0!</v>
      </c>
      <c r="S212" s="395"/>
      <c r="T212" s="376"/>
      <c r="U212" s="227">
        <v>0</v>
      </c>
      <c r="V212" s="227">
        <v>0</v>
      </c>
      <c r="W212" s="162">
        <f t="shared" ref="W212:W213" si="188">IFERROR(((V212/U212)*1),0)</f>
        <v>0</v>
      </c>
      <c r="X212" s="378"/>
    </row>
    <row r="213" spans="1:24" hidden="1" x14ac:dyDescent="0.25">
      <c r="A213" s="397"/>
      <c r="B213" s="398"/>
      <c r="C213" s="399"/>
      <c r="D213" s="399"/>
      <c r="E213" s="160" t="s">
        <v>286</v>
      </c>
      <c r="F213" s="272">
        <v>0</v>
      </c>
      <c r="G213" s="272">
        <v>0</v>
      </c>
      <c r="H213" s="161">
        <f t="shared" si="182"/>
        <v>0</v>
      </c>
      <c r="I213" s="247" t="e">
        <f t="shared" si="183"/>
        <v>#DIV/0!</v>
      </c>
      <c r="J213" s="227">
        <v>0</v>
      </c>
      <c r="K213" s="227">
        <v>0</v>
      </c>
      <c r="L213" s="230">
        <f t="shared" si="184"/>
        <v>0</v>
      </c>
      <c r="M213" s="247" t="e">
        <f t="shared" si="185"/>
        <v>#DIV/0!</v>
      </c>
      <c r="N213" s="400"/>
      <c r="O213" s="227">
        <v>0</v>
      </c>
      <c r="P213" s="227">
        <v>0</v>
      </c>
      <c r="Q213" s="230">
        <f t="shared" si="186"/>
        <v>0</v>
      </c>
      <c r="R213" s="247" t="e">
        <f t="shared" si="187"/>
        <v>#DIV/0!</v>
      </c>
      <c r="S213" s="395"/>
      <c r="T213" s="376"/>
      <c r="U213" s="227">
        <v>0</v>
      </c>
      <c r="V213" s="227">
        <v>0</v>
      </c>
      <c r="W213" s="162">
        <f t="shared" si="188"/>
        <v>0</v>
      </c>
      <c r="X213" s="378"/>
    </row>
    <row r="214" spans="1:24" hidden="1" x14ac:dyDescent="0.25">
      <c r="A214" s="397"/>
      <c r="B214" s="398"/>
      <c r="C214" s="399"/>
      <c r="D214" s="399"/>
      <c r="E214" s="160" t="s">
        <v>287</v>
      </c>
      <c r="F214" s="272">
        <v>0</v>
      </c>
      <c r="G214" s="272">
        <v>0</v>
      </c>
      <c r="H214" s="161">
        <f t="shared" si="182"/>
        <v>0</v>
      </c>
      <c r="I214" s="247" t="e">
        <f t="shared" si="183"/>
        <v>#DIV/0!</v>
      </c>
      <c r="J214" s="227">
        <v>0</v>
      </c>
      <c r="K214" s="227">
        <v>0</v>
      </c>
      <c r="L214" s="230">
        <f t="shared" si="184"/>
        <v>0</v>
      </c>
      <c r="M214" s="247" t="e">
        <f t="shared" si="185"/>
        <v>#DIV/0!</v>
      </c>
      <c r="N214" s="400"/>
      <c r="O214" s="227">
        <v>0</v>
      </c>
      <c r="P214" s="227">
        <v>0</v>
      </c>
      <c r="Q214" s="230">
        <f t="shared" si="186"/>
        <v>0</v>
      </c>
      <c r="R214" s="247" t="e">
        <f t="shared" si="187"/>
        <v>#DIV/0!</v>
      </c>
      <c r="S214" s="395"/>
      <c r="T214" s="376"/>
      <c r="U214" s="227">
        <v>0</v>
      </c>
      <c r="V214" s="227">
        <v>0</v>
      </c>
      <c r="W214" s="162">
        <f>IFERROR(((V214/U214)*1),0)</f>
        <v>0</v>
      </c>
      <c r="X214" s="378"/>
    </row>
    <row r="215" spans="1:24" ht="15.75" hidden="1" thickBot="1" x14ac:dyDescent="0.3">
      <c r="A215" s="397"/>
      <c r="B215" s="398"/>
      <c r="C215" s="399"/>
      <c r="D215" s="399"/>
      <c r="E215" s="160" t="s">
        <v>288</v>
      </c>
      <c r="F215" s="272">
        <v>0</v>
      </c>
      <c r="G215" s="272">
        <v>0</v>
      </c>
      <c r="H215" s="161">
        <f t="shared" si="182"/>
        <v>0</v>
      </c>
      <c r="I215" s="247" t="e">
        <f t="shared" si="183"/>
        <v>#DIV/0!</v>
      </c>
      <c r="J215" s="227">
        <v>0</v>
      </c>
      <c r="K215" s="227">
        <v>0</v>
      </c>
      <c r="L215" s="230">
        <f t="shared" si="184"/>
        <v>0</v>
      </c>
      <c r="M215" s="247" t="e">
        <f t="shared" si="185"/>
        <v>#DIV/0!</v>
      </c>
      <c r="N215" s="400"/>
      <c r="O215" s="227">
        <v>0</v>
      </c>
      <c r="P215" s="227">
        <v>0</v>
      </c>
      <c r="Q215" s="230">
        <f t="shared" si="186"/>
        <v>0</v>
      </c>
      <c r="R215" s="247" t="e">
        <f t="shared" si="187"/>
        <v>#DIV/0!</v>
      </c>
      <c r="S215" s="395"/>
      <c r="T215" s="376"/>
      <c r="U215" s="227">
        <v>0</v>
      </c>
      <c r="V215" s="227">
        <v>0</v>
      </c>
      <c r="W215" s="162">
        <f>IFERROR(((V215/U215)*1),0)</f>
        <v>0</v>
      </c>
      <c r="X215" s="379"/>
    </row>
    <row r="216" spans="1:24" ht="15.75" hidden="1" thickBot="1" x14ac:dyDescent="0.3">
      <c r="A216" s="386" t="s">
        <v>289</v>
      </c>
      <c r="B216" s="387"/>
      <c r="C216" s="388"/>
      <c r="D216" s="163"/>
      <c r="E216" s="164"/>
      <c r="F216" s="274">
        <f>SUM(F211:F215)</f>
        <v>0</v>
      </c>
      <c r="G216" s="274">
        <f t="shared" ref="G216:H216" si="189">SUM(G211:G215)</f>
        <v>0</v>
      </c>
      <c r="H216" s="165">
        <f t="shared" si="189"/>
        <v>0</v>
      </c>
      <c r="I216" s="248">
        <v>1</v>
      </c>
      <c r="J216" s="231">
        <f t="shared" ref="J216:L216" si="190">SUM(J211:J215)</f>
        <v>0</v>
      </c>
      <c r="K216" s="231">
        <f t="shared" si="190"/>
        <v>0</v>
      </c>
      <c r="L216" s="231">
        <f t="shared" si="190"/>
        <v>0</v>
      </c>
      <c r="M216" s="248">
        <v>1</v>
      </c>
      <c r="N216" s="231">
        <f>N211</f>
        <v>0</v>
      </c>
      <c r="O216" s="231">
        <f t="shared" ref="O216:Q216" si="191">SUM(O211:O215)</f>
        <v>0</v>
      </c>
      <c r="P216" s="231">
        <f t="shared" si="191"/>
        <v>0</v>
      </c>
      <c r="Q216" s="231">
        <f t="shared" si="191"/>
        <v>0</v>
      </c>
      <c r="R216" s="248">
        <v>1</v>
      </c>
      <c r="S216" s="231">
        <f>S211</f>
        <v>0</v>
      </c>
      <c r="T216" s="243">
        <f>T211</f>
        <v>0</v>
      </c>
      <c r="U216" s="236">
        <f>SUM(U211:U215)</f>
        <v>0</v>
      </c>
      <c r="V216" s="237">
        <f>SUM(V211:V215)</f>
        <v>0</v>
      </c>
      <c r="W216" s="166">
        <f>IFERROR(((V216/U216)*1),0)</f>
        <v>0</v>
      </c>
      <c r="X216" s="241">
        <f>IFERROR(((1-(1-T216)*W216)*1),0)</f>
        <v>1</v>
      </c>
    </row>
    <row r="217" spans="1:24" hidden="1" x14ac:dyDescent="0.25">
      <c r="A217" s="397">
        <f>A211+1</f>
        <v>36</v>
      </c>
      <c r="B217" s="398"/>
      <c r="C217" s="399"/>
      <c r="D217" s="399"/>
      <c r="E217" s="160" t="s">
        <v>284</v>
      </c>
      <c r="F217" s="272">
        <v>0</v>
      </c>
      <c r="G217" s="272">
        <v>0</v>
      </c>
      <c r="H217" s="161">
        <f>F217+G217</f>
        <v>0</v>
      </c>
      <c r="I217" s="247" t="e">
        <f>H217/$H$222</f>
        <v>#DIV/0!</v>
      </c>
      <c r="J217" s="227">
        <v>0</v>
      </c>
      <c r="K217" s="227">
        <v>0</v>
      </c>
      <c r="L217" s="230">
        <f>J217+K217</f>
        <v>0</v>
      </c>
      <c r="M217" s="247" t="e">
        <f>L217/$L$222</f>
        <v>#DIV/0!</v>
      </c>
      <c r="N217" s="400">
        <v>0</v>
      </c>
      <c r="O217" s="227">
        <v>0</v>
      </c>
      <c r="P217" s="227">
        <v>0</v>
      </c>
      <c r="Q217" s="230">
        <f>O217+P217</f>
        <v>0</v>
      </c>
      <c r="R217" s="247" t="e">
        <f>Q217/$Q$222</f>
        <v>#DIV/0!</v>
      </c>
      <c r="S217" s="395">
        <f>N222-Q222</f>
        <v>0</v>
      </c>
      <c r="T217" s="376">
        <f>IFERROR((S217/N222),0)</f>
        <v>0</v>
      </c>
      <c r="U217" s="227">
        <v>0</v>
      </c>
      <c r="V217" s="227">
        <v>0</v>
      </c>
      <c r="W217" s="162">
        <f>IFERROR(((V217/U217)*1),0)</f>
        <v>0</v>
      </c>
      <c r="X217" s="396"/>
    </row>
    <row r="218" spans="1:24" hidden="1" x14ac:dyDescent="0.25">
      <c r="A218" s="397"/>
      <c r="B218" s="398"/>
      <c r="C218" s="399"/>
      <c r="D218" s="399"/>
      <c r="E218" s="160" t="s">
        <v>285</v>
      </c>
      <c r="F218" s="272">
        <v>0</v>
      </c>
      <c r="G218" s="272">
        <v>0</v>
      </c>
      <c r="H218" s="161">
        <f t="shared" ref="H218:H221" si="192">F218+G218</f>
        <v>0</v>
      </c>
      <c r="I218" s="247" t="e">
        <f t="shared" ref="I218:I221" si="193">H218/$H$222</f>
        <v>#DIV/0!</v>
      </c>
      <c r="J218" s="227">
        <v>0</v>
      </c>
      <c r="K218" s="227">
        <v>0</v>
      </c>
      <c r="L218" s="230">
        <f t="shared" ref="L218:L221" si="194">J218+K218</f>
        <v>0</v>
      </c>
      <c r="M218" s="247" t="e">
        <f t="shared" ref="M218:M221" si="195">L218/$L$222</f>
        <v>#DIV/0!</v>
      </c>
      <c r="N218" s="400"/>
      <c r="O218" s="227">
        <v>0</v>
      </c>
      <c r="P218" s="227">
        <v>0</v>
      </c>
      <c r="Q218" s="230">
        <f t="shared" ref="Q218:Q221" si="196">O218+P218</f>
        <v>0</v>
      </c>
      <c r="R218" s="247" t="e">
        <f t="shared" ref="R218:R221" si="197">Q218/$Q$222</f>
        <v>#DIV/0!</v>
      </c>
      <c r="S218" s="395"/>
      <c r="T218" s="376"/>
      <c r="U218" s="227">
        <v>0</v>
      </c>
      <c r="V218" s="227">
        <v>0</v>
      </c>
      <c r="W218" s="162">
        <f t="shared" ref="W218:W219" si="198">IFERROR(((V218/U218)*1),0)</f>
        <v>0</v>
      </c>
      <c r="X218" s="378"/>
    </row>
    <row r="219" spans="1:24" hidden="1" x14ac:dyDescent="0.25">
      <c r="A219" s="397"/>
      <c r="B219" s="398"/>
      <c r="C219" s="399"/>
      <c r="D219" s="399"/>
      <c r="E219" s="160" t="s">
        <v>286</v>
      </c>
      <c r="F219" s="272">
        <v>0</v>
      </c>
      <c r="G219" s="272">
        <v>0</v>
      </c>
      <c r="H219" s="161">
        <f t="shared" si="192"/>
        <v>0</v>
      </c>
      <c r="I219" s="247" t="e">
        <f t="shared" si="193"/>
        <v>#DIV/0!</v>
      </c>
      <c r="J219" s="227">
        <v>0</v>
      </c>
      <c r="K219" s="227">
        <v>0</v>
      </c>
      <c r="L219" s="230">
        <f t="shared" si="194"/>
        <v>0</v>
      </c>
      <c r="M219" s="247" t="e">
        <f t="shared" si="195"/>
        <v>#DIV/0!</v>
      </c>
      <c r="N219" s="400"/>
      <c r="O219" s="227">
        <v>0</v>
      </c>
      <c r="P219" s="227">
        <v>0</v>
      </c>
      <c r="Q219" s="230">
        <f t="shared" si="196"/>
        <v>0</v>
      </c>
      <c r="R219" s="247" t="e">
        <f t="shared" si="197"/>
        <v>#DIV/0!</v>
      </c>
      <c r="S219" s="395"/>
      <c r="T219" s="376"/>
      <c r="U219" s="227">
        <v>0</v>
      </c>
      <c r="V219" s="227">
        <v>0</v>
      </c>
      <c r="W219" s="162">
        <f t="shared" si="198"/>
        <v>0</v>
      </c>
      <c r="X219" s="378"/>
    </row>
    <row r="220" spans="1:24" hidden="1" x14ac:dyDescent="0.25">
      <c r="A220" s="397"/>
      <c r="B220" s="398"/>
      <c r="C220" s="399"/>
      <c r="D220" s="399"/>
      <c r="E220" s="160" t="s">
        <v>287</v>
      </c>
      <c r="F220" s="272">
        <v>0</v>
      </c>
      <c r="G220" s="272">
        <v>0</v>
      </c>
      <c r="H220" s="161">
        <f t="shared" si="192"/>
        <v>0</v>
      </c>
      <c r="I220" s="247" t="e">
        <f t="shared" si="193"/>
        <v>#DIV/0!</v>
      </c>
      <c r="J220" s="227">
        <v>0</v>
      </c>
      <c r="K220" s="227">
        <v>0</v>
      </c>
      <c r="L220" s="230">
        <f t="shared" si="194"/>
        <v>0</v>
      </c>
      <c r="M220" s="247" t="e">
        <f t="shared" si="195"/>
        <v>#DIV/0!</v>
      </c>
      <c r="N220" s="400"/>
      <c r="O220" s="227">
        <v>0</v>
      </c>
      <c r="P220" s="227">
        <v>0</v>
      </c>
      <c r="Q220" s="230">
        <f t="shared" si="196"/>
        <v>0</v>
      </c>
      <c r="R220" s="247" t="e">
        <f t="shared" si="197"/>
        <v>#DIV/0!</v>
      </c>
      <c r="S220" s="395"/>
      <c r="T220" s="376"/>
      <c r="U220" s="227">
        <v>0</v>
      </c>
      <c r="V220" s="227">
        <v>0</v>
      </c>
      <c r="W220" s="162">
        <f>IFERROR(((V220/U220)*1),0)</f>
        <v>0</v>
      </c>
      <c r="X220" s="378"/>
    </row>
    <row r="221" spans="1:24" ht="15.75" hidden="1" thickBot="1" x14ac:dyDescent="0.3">
      <c r="A221" s="397"/>
      <c r="B221" s="398"/>
      <c r="C221" s="399"/>
      <c r="D221" s="399"/>
      <c r="E221" s="160" t="s">
        <v>288</v>
      </c>
      <c r="F221" s="272">
        <v>0</v>
      </c>
      <c r="G221" s="272">
        <v>0</v>
      </c>
      <c r="H221" s="161">
        <f t="shared" si="192"/>
        <v>0</v>
      </c>
      <c r="I221" s="247" t="e">
        <f t="shared" si="193"/>
        <v>#DIV/0!</v>
      </c>
      <c r="J221" s="227">
        <v>0</v>
      </c>
      <c r="K221" s="227">
        <v>0</v>
      </c>
      <c r="L221" s="230">
        <f t="shared" si="194"/>
        <v>0</v>
      </c>
      <c r="M221" s="247" t="e">
        <f t="shared" si="195"/>
        <v>#DIV/0!</v>
      </c>
      <c r="N221" s="400"/>
      <c r="O221" s="227">
        <v>0</v>
      </c>
      <c r="P221" s="227">
        <v>0</v>
      </c>
      <c r="Q221" s="230">
        <f t="shared" si="196"/>
        <v>0</v>
      </c>
      <c r="R221" s="247" t="e">
        <f t="shared" si="197"/>
        <v>#DIV/0!</v>
      </c>
      <c r="S221" s="395"/>
      <c r="T221" s="376"/>
      <c r="U221" s="227">
        <v>0</v>
      </c>
      <c r="V221" s="227">
        <v>0</v>
      </c>
      <c r="W221" s="162">
        <f>IFERROR(((V221/U221)*1),0)</f>
        <v>0</v>
      </c>
      <c r="X221" s="379"/>
    </row>
    <row r="222" spans="1:24" ht="15.75" hidden="1" thickBot="1" x14ac:dyDescent="0.3">
      <c r="A222" s="386" t="s">
        <v>289</v>
      </c>
      <c r="B222" s="387"/>
      <c r="C222" s="388"/>
      <c r="D222" s="163"/>
      <c r="E222" s="164"/>
      <c r="F222" s="274">
        <f>SUM(F217:F221)</f>
        <v>0</v>
      </c>
      <c r="G222" s="274">
        <f t="shared" ref="G222:H222" si="199">SUM(G217:G221)</f>
        <v>0</v>
      </c>
      <c r="H222" s="165">
        <f t="shared" si="199"/>
        <v>0</v>
      </c>
      <c r="I222" s="248">
        <v>1</v>
      </c>
      <c r="J222" s="231">
        <f t="shared" ref="J222:L222" si="200">SUM(J217:J221)</f>
        <v>0</v>
      </c>
      <c r="K222" s="231">
        <f t="shared" si="200"/>
        <v>0</v>
      </c>
      <c r="L222" s="231">
        <f t="shared" si="200"/>
        <v>0</v>
      </c>
      <c r="M222" s="248">
        <v>1</v>
      </c>
      <c r="N222" s="231">
        <f>N217</f>
        <v>0</v>
      </c>
      <c r="O222" s="231">
        <f t="shared" ref="O222:Q222" si="201">SUM(O217:O221)</f>
        <v>0</v>
      </c>
      <c r="P222" s="231">
        <f t="shared" si="201"/>
        <v>0</v>
      </c>
      <c r="Q222" s="231">
        <f t="shared" si="201"/>
        <v>0</v>
      </c>
      <c r="R222" s="248">
        <v>1</v>
      </c>
      <c r="S222" s="231">
        <f>S217</f>
        <v>0</v>
      </c>
      <c r="T222" s="243">
        <f>T217</f>
        <v>0</v>
      </c>
      <c r="U222" s="236">
        <f>SUM(U217:U221)</f>
        <v>0</v>
      </c>
      <c r="V222" s="237">
        <f>SUM(V217:V221)</f>
        <v>0</v>
      </c>
      <c r="W222" s="166">
        <f>IFERROR(((V222/U222)*1),0)</f>
        <v>0</v>
      </c>
      <c r="X222" s="241">
        <f>IFERROR(((1-(1-T222)*W222)*1),0)</f>
        <v>1</v>
      </c>
    </row>
    <row r="223" spans="1:24" hidden="1" x14ac:dyDescent="0.25">
      <c r="A223" s="397">
        <f>A217+1</f>
        <v>37</v>
      </c>
      <c r="B223" s="398"/>
      <c r="C223" s="399"/>
      <c r="D223" s="399"/>
      <c r="E223" s="160" t="s">
        <v>284</v>
      </c>
      <c r="F223" s="272">
        <v>0</v>
      </c>
      <c r="G223" s="272">
        <v>0</v>
      </c>
      <c r="H223" s="161">
        <f>F223+G223</f>
        <v>0</v>
      </c>
      <c r="I223" s="247" t="e">
        <f>H223/$H$228</f>
        <v>#DIV/0!</v>
      </c>
      <c r="J223" s="227">
        <v>0</v>
      </c>
      <c r="K223" s="227">
        <v>0</v>
      </c>
      <c r="L223" s="230">
        <f>J223+K223</f>
        <v>0</v>
      </c>
      <c r="M223" s="247" t="e">
        <f>L223/$L$228</f>
        <v>#DIV/0!</v>
      </c>
      <c r="N223" s="400">
        <v>0</v>
      </c>
      <c r="O223" s="227">
        <v>0</v>
      </c>
      <c r="P223" s="227">
        <v>0</v>
      </c>
      <c r="Q223" s="230">
        <f>O223+P223</f>
        <v>0</v>
      </c>
      <c r="R223" s="247" t="e">
        <f>Q223/$Q$228</f>
        <v>#DIV/0!</v>
      </c>
      <c r="S223" s="395">
        <f>N228-Q228</f>
        <v>0</v>
      </c>
      <c r="T223" s="376">
        <f>IFERROR((S223/N228),0)</f>
        <v>0</v>
      </c>
      <c r="U223" s="227">
        <v>0</v>
      </c>
      <c r="V223" s="227">
        <v>0</v>
      </c>
      <c r="W223" s="162">
        <f>IFERROR(((V223/U223)*1),0)</f>
        <v>0</v>
      </c>
      <c r="X223" s="396"/>
    </row>
    <row r="224" spans="1:24" hidden="1" x14ac:dyDescent="0.25">
      <c r="A224" s="397"/>
      <c r="B224" s="398"/>
      <c r="C224" s="399"/>
      <c r="D224" s="399"/>
      <c r="E224" s="160" t="s">
        <v>285</v>
      </c>
      <c r="F224" s="272">
        <v>0</v>
      </c>
      <c r="G224" s="272">
        <v>0</v>
      </c>
      <c r="H224" s="161">
        <f t="shared" ref="H224:H227" si="202">F224+G224</f>
        <v>0</v>
      </c>
      <c r="I224" s="247" t="e">
        <f t="shared" ref="I224:I227" si="203">H224/$H$228</f>
        <v>#DIV/0!</v>
      </c>
      <c r="J224" s="227">
        <v>0</v>
      </c>
      <c r="K224" s="227">
        <v>0</v>
      </c>
      <c r="L224" s="230">
        <f t="shared" ref="L224:L227" si="204">J224+K224</f>
        <v>0</v>
      </c>
      <c r="M224" s="247" t="e">
        <f t="shared" ref="M224:M227" si="205">L224/$L$228</f>
        <v>#DIV/0!</v>
      </c>
      <c r="N224" s="400"/>
      <c r="O224" s="227">
        <v>0</v>
      </c>
      <c r="P224" s="227">
        <v>0</v>
      </c>
      <c r="Q224" s="230">
        <f t="shared" ref="Q224:Q227" si="206">O224+P224</f>
        <v>0</v>
      </c>
      <c r="R224" s="247" t="e">
        <f t="shared" ref="R224:R227" si="207">Q224/$Q$228</f>
        <v>#DIV/0!</v>
      </c>
      <c r="S224" s="395"/>
      <c r="T224" s="376"/>
      <c r="U224" s="227">
        <v>0</v>
      </c>
      <c r="V224" s="227">
        <v>0</v>
      </c>
      <c r="W224" s="162">
        <f t="shared" ref="W224:W225" si="208">IFERROR(((V224/U224)*1),0)</f>
        <v>0</v>
      </c>
      <c r="X224" s="378"/>
    </row>
    <row r="225" spans="1:24" hidden="1" x14ac:dyDescent="0.25">
      <c r="A225" s="397"/>
      <c r="B225" s="398"/>
      <c r="C225" s="399"/>
      <c r="D225" s="399"/>
      <c r="E225" s="160" t="s">
        <v>286</v>
      </c>
      <c r="F225" s="272">
        <v>0</v>
      </c>
      <c r="G225" s="272">
        <v>0</v>
      </c>
      <c r="H225" s="161">
        <f t="shared" si="202"/>
        <v>0</v>
      </c>
      <c r="I225" s="247" t="e">
        <f t="shared" si="203"/>
        <v>#DIV/0!</v>
      </c>
      <c r="J225" s="227">
        <v>0</v>
      </c>
      <c r="K225" s="227">
        <v>0</v>
      </c>
      <c r="L225" s="230">
        <f t="shared" si="204"/>
        <v>0</v>
      </c>
      <c r="M225" s="247" t="e">
        <f t="shared" si="205"/>
        <v>#DIV/0!</v>
      </c>
      <c r="N225" s="400"/>
      <c r="O225" s="227">
        <v>0</v>
      </c>
      <c r="P225" s="227">
        <v>0</v>
      </c>
      <c r="Q225" s="230">
        <f t="shared" si="206"/>
        <v>0</v>
      </c>
      <c r="R225" s="247" t="e">
        <f t="shared" si="207"/>
        <v>#DIV/0!</v>
      </c>
      <c r="S225" s="395"/>
      <c r="T225" s="376"/>
      <c r="U225" s="227">
        <v>0</v>
      </c>
      <c r="V225" s="227">
        <v>0</v>
      </c>
      <c r="W225" s="162">
        <f t="shared" si="208"/>
        <v>0</v>
      </c>
      <c r="X225" s="378"/>
    </row>
    <row r="226" spans="1:24" hidden="1" x14ac:dyDescent="0.25">
      <c r="A226" s="397"/>
      <c r="B226" s="398"/>
      <c r="C226" s="399"/>
      <c r="D226" s="399"/>
      <c r="E226" s="160" t="s">
        <v>287</v>
      </c>
      <c r="F226" s="272">
        <v>0</v>
      </c>
      <c r="G226" s="272">
        <v>0</v>
      </c>
      <c r="H226" s="161">
        <f t="shared" si="202"/>
        <v>0</v>
      </c>
      <c r="I226" s="247" t="e">
        <f t="shared" si="203"/>
        <v>#DIV/0!</v>
      </c>
      <c r="J226" s="227">
        <v>0</v>
      </c>
      <c r="K226" s="227">
        <v>0</v>
      </c>
      <c r="L226" s="230">
        <f t="shared" si="204"/>
        <v>0</v>
      </c>
      <c r="M226" s="247" t="e">
        <f t="shared" si="205"/>
        <v>#DIV/0!</v>
      </c>
      <c r="N226" s="400"/>
      <c r="O226" s="227">
        <v>0</v>
      </c>
      <c r="P226" s="227">
        <v>0</v>
      </c>
      <c r="Q226" s="230">
        <f t="shared" si="206"/>
        <v>0</v>
      </c>
      <c r="R226" s="247" t="e">
        <f t="shared" si="207"/>
        <v>#DIV/0!</v>
      </c>
      <c r="S226" s="395"/>
      <c r="T226" s="376"/>
      <c r="U226" s="227">
        <v>0</v>
      </c>
      <c r="V226" s="227">
        <v>0</v>
      </c>
      <c r="W226" s="162">
        <f>IFERROR(((V226/U226)*1),0)</f>
        <v>0</v>
      </c>
      <c r="X226" s="378"/>
    </row>
    <row r="227" spans="1:24" ht="15.75" hidden="1" thickBot="1" x14ac:dyDescent="0.3">
      <c r="A227" s="397"/>
      <c r="B227" s="398"/>
      <c r="C227" s="399"/>
      <c r="D227" s="399"/>
      <c r="E227" s="160" t="s">
        <v>288</v>
      </c>
      <c r="F227" s="272">
        <v>0</v>
      </c>
      <c r="G227" s="272">
        <v>0</v>
      </c>
      <c r="H227" s="161">
        <f t="shared" si="202"/>
        <v>0</v>
      </c>
      <c r="I227" s="247" t="e">
        <f t="shared" si="203"/>
        <v>#DIV/0!</v>
      </c>
      <c r="J227" s="227">
        <v>0</v>
      </c>
      <c r="K227" s="227">
        <v>0</v>
      </c>
      <c r="L227" s="230">
        <f t="shared" si="204"/>
        <v>0</v>
      </c>
      <c r="M227" s="247" t="e">
        <f t="shared" si="205"/>
        <v>#DIV/0!</v>
      </c>
      <c r="N227" s="400"/>
      <c r="O227" s="227">
        <v>0</v>
      </c>
      <c r="P227" s="227">
        <v>0</v>
      </c>
      <c r="Q227" s="230">
        <f t="shared" si="206"/>
        <v>0</v>
      </c>
      <c r="R227" s="247" t="e">
        <f t="shared" si="207"/>
        <v>#DIV/0!</v>
      </c>
      <c r="S227" s="395"/>
      <c r="T227" s="376"/>
      <c r="U227" s="227">
        <v>0</v>
      </c>
      <c r="V227" s="227">
        <v>0</v>
      </c>
      <c r="W227" s="162">
        <f>IFERROR(((V227/U227)*1),0)</f>
        <v>0</v>
      </c>
      <c r="X227" s="379"/>
    </row>
    <row r="228" spans="1:24" ht="15.75" hidden="1" thickBot="1" x14ac:dyDescent="0.3">
      <c r="A228" s="386" t="s">
        <v>289</v>
      </c>
      <c r="B228" s="387"/>
      <c r="C228" s="388"/>
      <c r="D228" s="163"/>
      <c r="E228" s="164"/>
      <c r="F228" s="274">
        <f>SUM(F223:F227)</f>
        <v>0</v>
      </c>
      <c r="G228" s="274">
        <f t="shared" ref="G228:H228" si="209">SUM(G223:G227)</f>
        <v>0</v>
      </c>
      <c r="H228" s="165">
        <f t="shared" si="209"/>
        <v>0</v>
      </c>
      <c r="I228" s="248">
        <v>1</v>
      </c>
      <c r="J228" s="231">
        <f t="shared" ref="J228:L228" si="210">SUM(J223:J227)</f>
        <v>0</v>
      </c>
      <c r="K228" s="231">
        <f t="shared" si="210"/>
        <v>0</v>
      </c>
      <c r="L228" s="231">
        <f t="shared" si="210"/>
        <v>0</v>
      </c>
      <c r="M228" s="248">
        <v>1</v>
      </c>
      <c r="N228" s="231">
        <f>N223</f>
        <v>0</v>
      </c>
      <c r="O228" s="231">
        <f t="shared" ref="O228:Q228" si="211">SUM(O223:O227)</f>
        <v>0</v>
      </c>
      <c r="P228" s="231">
        <f t="shared" si="211"/>
        <v>0</v>
      </c>
      <c r="Q228" s="231">
        <f t="shared" si="211"/>
        <v>0</v>
      </c>
      <c r="R228" s="248">
        <v>1</v>
      </c>
      <c r="S228" s="231">
        <f>S223</f>
        <v>0</v>
      </c>
      <c r="T228" s="243">
        <f>T223</f>
        <v>0</v>
      </c>
      <c r="U228" s="236">
        <f>SUM(U223:U227)</f>
        <v>0</v>
      </c>
      <c r="V228" s="237">
        <f>SUM(V223:V227)</f>
        <v>0</v>
      </c>
      <c r="W228" s="166">
        <f>IFERROR(((V228/U228)*1),0)</f>
        <v>0</v>
      </c>
      <c r="X228" s="241">
        <f>IFERROR(((1-(1-T228)*W228)*1),0)</f>
        <v>1</v>
      </c>
    </row>
    <row r="229" spans="1:24" hidden="1" x14ac:dyDescent="0.25">
      <c r="A229" s="397">
        <f>A223+1</f>
        <v>38</v>
      </c>
      <c r="B229" s="398"/>
      <c r="C229" s="399"/>
      <c r="D229" s="399"/>
      <c r="E229" s="160" t="s">
        <v>284</v>
      </c>
      <c r="F229" s="272">
        <v>0</v>
      </c>
      <c r="G229" s="272">
        <v>0</v>
      </c>
      <c r="H229" s="161">
        <f>F229+G229</f>
        <v>0</v>
      </c>
      <c r="I229" s="247" t="e">
        <f>H229/$H$234</f>
        <v>#DIV/0!</v>
      </c>
      <c r="J229" s="227">
        <v>0</v>
      </c>
      <c r="K229" s="227">
        <v>0</v>
      </c>
      <c r="L229" s="230">
        <f>J229+K229</f>
        <v>0</v>
      </c>
      <c r="M229" s="247" t="e">
        <f>L229/$L$234</f>
        <v>#DIV/0!</v>
      </c>
      <c r="N229" s="400">
        <v>0</v>
      </c>
      <c r="O229" s="227">
        <v>0</v>
      </c>
      <c r="P229" s="227">
        <v>0</v>
      </c>
      <c r="Q229" s="230">
        <f>O229+P229</f>
        <v>0</v>
      </c>
      <c r="R229" s="247" t="e">
        <f>Q229/$Q$234</f>
        <v>#DIV/0!</v>
      </c>
      <c r="S229" s="395">
        <f>N234-Q234</f>
        <v>0</v>
      </c>
      <c r="T229" s="376">
        <f>IFERROR((S229/N234),0)</f>
        <v>0</v>
      </c>
      <c r="U229" s="227">
        <v>0</v>
      </c>
      <c r="V229" s="227">
        <v>0</v>
      </c>
      <c r="W229" s="162">
        <f>IFERROR(((V229/U229)*1),0)</f>
        <v>0</v>
      </c>
      <c r="X229" s="396"/>
    </row>
    <row r="230" spans="1:24" hidden="1" x14ac:dyDescent="0.25">
      <c r="A230" s="397"/>
      <c r="B230" s="398"/>
      <c r="C230" s="399"/>
      <c r="D230" s="399"/>
      <c r="E230" s="160" t="s">
        <v>285</v>
      </c>
      <c r="F230" s="272">
        <v>0</v>
      </c>
      <c r="G230" s="272">
        <v>0</v>
      </c>
      <c r="H230" s="161">
        <f t="shared" ref="H230:H233" si="212">F230+G230</f>
        <v>0</v>
      </c>
      <c r="I230" s="247" t="e">
        <f t="shared" ref="I230:I233" si="213">H230/$H$234</f>
        <v>#DIV/0!</v>
      </c>
      <c r="J230" s="227">
        <v>0</v>
      </c>
      <c r="K230" s="227">
        <v>0</v>
      </c>
      <c r="L230" s="230">
        <f t="shared" ref="L230:L233" si="214">J230+K230</f>
        <v>0</v>
      </c>
      <c r="M230" s="247" t="e">
        <f t="shared" ref="M230:M233" si="215">L230/$L$234</f>
        <v>#DIV/0!</v>
      </c>
      <c r="N230" s="400"/>
      <c r="O230" s="227">
        <v>0</v>
      </c>
      <c r="P230" s="227">
        <v>0</v>
      </c>
      <c r="Q230" s="230">
        <f t="shared" ref="Q230:Q233" si="216">O230+P230</f>
        <v>0</v>
      </c>
      <c r="R230" s="247" t="e">
        <f t="shared" ref="R230:R233" si="217">Q230/$Q$234</f>
        <v>#DIV/0!</v>
      </c>
      <c r="S230" s="395"/>
      <c r="T230" s="376"/>
      <c r="U230" s="227">
        <v>0</v>
      </c>
      <c r="V230" s="227">
        <v>0</v>
      </c>
      <c r="W230" s="162">
        <f t="shared" ref="W230:W231" si="218">IFERROR(((V230/U230)*1),0)</f>
        <v>0</v>
      </c>
      <c r="X230" s="378"/>
    </row>
    <row r="231" spans="1:24" hidden="1" x14ac:dyDescent="0.25">
      <c r="A231" s="397"/>
      <c r="B231" s="398"/>
      <c r="C231" s="399"/>
      <c r="D231" s="399"/>
      <c r="E231" s="160" t="s">
        <v>286</v>
      </c>
      <c r="F231" s="272">
        <v>0</v>
      </c>
      <c r="G231" s="272">
        <v>0</v>
      </c>
      <c r="H231" s="161">
        <f t="shared" si="212"/>
        <v>0</v>
      </c>
      <c r="I231" s="247" t="e">
        <f t="shared" si="213"/>
        <v>#DIV/0!</v>
      </c>
      <c r="J231" s="227">
        <v>0</v>
      </c>
      <c r="K231" s="227">
        <v>0</v>
      </c>
      <c r="L231" s="230">
        <f t="shared" si="214"/>
        <v>0</v>
      </c>
      <c r="M231" s="247" t="e">
        <f t="shared" si="215"/>
        <v>#DIV/0!</v>
      </c>
      <c r="N231" s="400"/>
      <c r="O231" s="227">
        <v>0</v>
      </c>
      <c r="P231" s="227">
        <v>0</v>
      </c>
      <c r="Q231" s="230">
        <f t="shared" si="216"/>
        <v>0</v>
      </c>
      <c r="R231" s="247" t="e">
        <f t="shared" si="217"/>
        <v>#DIV/0!</v>
      </c>
      <c r="S231" s="395"/>
      <c r="T231" s="376"/>
      <c r="U231" s="227">
        <v>0</v>
      </c>
      <c r="V231" s="227">
        <v>0</v>
      </c>
      <c r="W231" s="162">
        <f t="shared" si="218"/>
        <v>0</v>
      </c>
      <c r="X231" s="378"/>
    </row>
    <row r="232" spans="1:24" hidden="1" x14ac:dyDescent="0.25">
      <c r="A232" s="397"/>
      <c r="B232" s="398"/>
      <c r="C232" s="399"/>
      <c r="D232" s="399"/>
      <c r="E232" s="160" t="s">
        <v>287</v>
      </c>
      <c r="F232" s="272">
        <v>0</v>
      </c>
      <c r="G232" s="272">
        <v>0</v>
      </c>
      <c r="H232" s="161">
        <f t="shared" si="212"/>
        <v>0</v>
      </c>
      <c r="I232" s="247" t="e">
        <f t="shared" si="213"/>
        <v>#DIV/0!</v>
      </c>
      <c r="J232" s="227">
        <v>0</v>
      </c>
      <c r="K232" s="227">
        <v>0</v>
      </c>
      <c r="L232" s="230">
        <f t="shared" si="214"/>
        <v>0</v>
      </c>
      <c r="M232" s="247" t="e">
        <f t="shared" si="215"/>
        <v>#DIV/0!</v>
      </c>
      <c r="N232" s="400"/>
      <c r="O232" s="227">
        <v>0</v>
      </c>
      <c r="P232" s="227">
        <v>0</v>
      </c>
      <c r="Q232" s="230">
        <f t="shared" si="216"/>
        <v>0</v>
      </c>
      <c r="R232" s="247" t="e">
        <f t="shared" si="217"/>
        <v>#DIV/0!</v>
      </c>
      <c r="S232" s="395"/>
      <c r="T232" s="376"/>
      <c r="U232" s="227">
        <v>0</v>
      </c>
      <c r="V232" s="227">
        <v>0</v>
      </c>
      <c r="W232" s="162">
        <f>IFERROR(((V232/U232)*1),0)</f>
        <v>0</v>
      </c>
      <c r="X232" s="378"/>
    </row>
    <row r="233" spans="1:24" ht="15.75" hidden="1" thickBot="1" x14ac:dyDescent="0.3">
      <c r="A233" s="397"/>
      <c r="B233" s="398"/>
      <c r="C233" s="399"/>
      <c r="D233" s="399"/>
      <c r="E233" s="160" t="s">
        <v>288</v>
      </c>
      <c r="F233" s="272">
        <v>0</v>
      </c>
      <c r="G233" s="272">
        <v>0</v>
      </c>
      <c r="H233" s="161">
        <f t="shared" si="212"/>
        <v>0</v>
      </c>
      <c r="I233" s="247" t="e">
        <f t="shared" si="213"/>
        <v>#DIV/0!</v>
      </c>
      <c r="J233" s="227">
        <v>0</v>
      </c>
      <c r="K233" s="227">
        <v>0</v>
      </c>
      <c r="L233" s="230">
        <f t="shared" si="214"/>
        <v>0</v>
      </c>
      <c r="M233" s="247" t="e">
        <f t="shared" si="215"/>
        <v>#DIV/0!</v>
      </c>
      <c r="N233" s="400"/>
      <c r="O233" s="227">
        <v>0</v>
      </c>
      <c r="P233" s="227">
        <v>0</v>
      </c>
      <c r="Q233" s="230">
        <f t="shared" si="216"/>
        <v>0</v>
      </c>
      <c r="R233" s="247" t="e">
        <f t="shared" si="217"/>
        <v>#DIV/0!</v>
      </c>
      <c r="S233" s="395"/>
      <c r="T233" s="376"/>
      <c r="U233" s="227">
        <v>0</v>
      </c>
      <c r="V233" s="227">
        <v>0</v>
      </c>
      <c r="W233" s="162">
        <f>IFERROR(((V233/U233)*1),0)</f>
        <v>0</v>
      </c>
      <c r="X233" s="379"/>
    </row>
    <row r="234" spans="1:24" ht="15.75" hidden="1" thickBot="1" x14ac:dyDescent="0.3">
      <c r="A234" s="386" t="s">
        <v>289</v>
      </c>
      <c r="B234" s="387"/>
      <c r="C234" s="388"/>
      <c r="D234" s="163"/>
      <c r="E234" s="164"/>
      <c r="F234" s="274">
        <f>SUM(F229:F233)</f>
        <v>0</v>
      </c>
      <c r="G234" s="274">
        <f t="shared" ref="G234:H234" si="219">SUM(G229:G233)</f>
        <v>0</v>
      </c>
      <c r="H234" s="165">
        <f t="shared" si="219"/>
        <v>0</v>
      </c>
      <c r="I234" s="248">
        <v>1</v>
      </c>
      <c r="J234" s="231">
        <f t="shared" ref="J234:L234" si="220">SUM(J229:J233)</f>
        <v>0</v>
      </c>
      <c r="K234" s="231">
        <f t="shared" si="220"/>
        <v>0</v>
      </c>
      <c r="L234" s="231">
        <f t="shared" si="220"/>
        <v>0</v>
      </c>
      <c r="M234" s="248">
        <v>1</v>
      </c>
      <c r="N234" s="231">
        <f>N229</f>
        <v>0</v>
      </c>
      <c r="O234" s="231">
        <f t="shared" ref="O234:Q234" si="221">SUM(O229:O233)</f>
        <v>0</v>
      </c>
      <c r="P234" s="231">
        <f t="shared" si="221"/>
        <v>0</v>
      </c>
      <c r="Q234" s="231">
        <f t="shared" si="221"/>
        <v>0</v>
      </c>
      <c r="R234" s="248">
        <v>1</v>
      </c>
      <c r="S234" s="231">
        <f>S229</f>
        <v>0</v>
      </c>
      <c r="T234" s="243">
        <f>T229</f>
        <v>0</v>
      </c>
      <c r="U234" s="236">
        <f>SUM(U229:U233)</f>
        <v>0</v>
      </c>
      <c r="V234" s="237">
        <f>SUM(V229:V233)</f>
        <v>0</v>
      </c>
      <c r="W234" s="166">
        <f>IFERROR(((V234/U234)*1),0)</f>
        <v>0</v>
      </c>
      <c r="X234" s="241">
        <f>IFERROR(((1-(1-T234)*W234)*1),0)</f>
        <v>1</v>
      </c>
    </row>
    <row r="235" spans="1:24" hidden="1" x14ac:dyDescent="0.25">
      <c r="A235" s="397">
        <f>A229+1</f>
        <v>39</v>
      </c>
      <c r="B235" s="398"/>
      <c r="C235" s="399"/>
      <c r="D235" s="399"/>
      <c r="E235" s="160" t="s">
        <v>284</v>
      </c>
      <c r="F235" s="272">
        <v>0</v>
      </c>
      <c r="G235" s="272">
        <v>0</v>
      </c>
      <c r="H235" s="161">
        <f>F235+G235</f>
        <v>0</v>
      </c>
      <c r="I235" s="247" t="e">
        <f>H235/$H$240</f>
        <v>#DIV/0!</v>
      </c>
      <c r="J235" s="227">
        <v>0</v>
      </c>
      <c r="K235" s="227">
        <v>0</v>
      </c>
      <c r="L235" s="230">
        <f>J235+K235</f>
        <v>0</v>
      </c>
      <c r="M235" s="247" t="e">
        <f>L235/$L$240</f>
        <v>#DIV/0!</v>
      </c>
      <c r="N235" s="400">
        <v>0</v>
      </c>
      <c r="O235" s="227">
        <v>0</v>
      </c>
      <c r="P235" s="227">
        <v>0</v>
      </c>
      <c r="Q235" s="230">
        <f>O235+P235</f>
        <v>0</v>
      </c>
      <c r="R235" s="247" t="e">
        <f>Q235/$Q$240</f>
        <v>#DIV/0!</v>
      </c>
      <c r="S235" s="395">
        <f>N240-Q240</f>
        <v>0</v>
      </c>
      <c r="T235" s="376">
        <f>IFERROR((S235/N240),0)</f>
        <v>0</v>
      </c>
      <c r="U235" s="227">
        <v>0</v>
      </c>
      <c r="V235" s="227">
        <v>0</v>
      </c>
      <c r="W235" s="162">
        <f>IFERROR(((V235/U235)*1),0)</f>
        <v>0</v>
      </c>
      <c r="X235" s="396"/>
    </row>
    <row r="236" spans="1:24" hidden="1" x14ac:dyDescent="0.25">
      <c r="A236" s="397"/>
      <c r="B236" s="398"/>
      <c r="C236" s="399"/>
      <c r="D236" s="399"/>
      <c r="E236" s="160" t="s">
        <v>285</v>
      </c>
      <c r="F236" s="272">
        <v>0</v>
      </c>
      <c r="G236" s="272">
        <v>0</v>
      </c>
      <c r="H236" s="161">
        <f t="shared" ref="H236:H239" si="222">F236+G236</f>
        <v>0</v>
      </c>
      <c r="I236" s="247" t="e">
        <f t="shared" ref="I236:I239" si="223">H236/$H$240</f>
        <v>#DIV/0!</v>
      </c>
      <c r="J236" s="227">
        <v>0</v>
      </c>
      <c r="K236" s="227">
        <v>0</v>
      </c>
      <c r="L236" s="230">
        <f t="shared" ref="L236:L239" si="224">J236+K236</f>
        <v>0</v>
      </c>
      <c r="M236" s="247" t="e">
        <f t="shared" ref="M236:M239" si="225">L236/$L$240</f>
        <v>#DIV/0!</v>
      </c>
      <c r="N236" s="400"/>
      <c r="O236" s="227">
        <v>0</v>
      </c>
      <c r="P236" s="227">
        <v>0</v>
      </c>
      <c r="Q236" s="230">
        <f t="shared" ref="Q236:Q239" si="226">O236+P236</f>
        <v>0</v>
      </c>
      <c r="R236" s="247" t="e">
        <f t="shared" ref="R236:R239" si="227">Q236/$Q$240</f>
        <v>#DIV/0!</v>
      </c>
      <c r="S236" s="395"/>
      <c r="T236" s="376"/>
      <c r="U236" s="227">
        <v>0</v>
      </c>
      <c r="V236" s="227">
        <v>0</v>
      </c>
      <c r="W236" s="162">
        <f t="shared" ref="W236:W237" si="228">IFERROR(((V236/U236)*1),0)</f>
        <v>0</v>
      </c>
      <c r="X236" s="378"/>
    </row>
    <row r="237" spans="1:24" hidden="1" x14ac:dyDescent="0.25">
      <c r="A237" s="397"/>
      <c r="B237" s="398"/>
      <c r="C237" s="399"/>
      <c r="D237" s="399"/>
      <c r="E237" s="160" t="s">
        <v>286</v>
      </c>
      <c r="F237" s="272">
        <v>0</v>
      </c>
      <c r="G237" s="272">
        <v>0</v>
      </c>
      <c r="H237" s="161">
        <f t="shared" si="222"/>
        <v>0</v>
      </c>
      <c r="I237" s="247" t="e">
        <f t="shared" si="223"/>
        <v>#DIV/0!</v>
      </c>
      <c r="J237" s="227">
        <v>0</v>
      </c>
      <c r="K237" s="227">
        <v>0</v>
      </c>
      <c r="L237" s="230">
        <f t="shared" si="224"/>
        <v>0</v>
      </c>
      <c r="M237" s="247" t="e">
        <f t="shared" si="225"/>
        <v>#DIV/0!</v>
      </c>
      <c r="N237" s="400"/>
      <c r="O237" s="227">
        <v>0</v>
      </c>
      <c r="P237" s="227">
        <v>0</v>
      </c>
      <c r="Q237" s="230">
        <f t="shared" si="226"/>
        <v>0</v>
      </c>
      <c r="R237" s="247" t="e">
        <f t="shared" si="227"/>
        <v>#DIV/0!</v>
      </c>
      <c r="S237" s="395"/>
      <c r="T237" s="376"/>
      <c r="U237" s="227">
        <v>0</v>
      </c>
      <c r="V237" s="227">
        <v>0</v>
      </c>
      <c r="W237" s="162">
        <f t="shared" si="228"/>
        <v>0</v>
      </c>
      <c r="X237" s="378"/>
    </row>
    <row r="238" spans="1:24" hidden="1" x14ac:dyDescent="0.25">
      <c r="A238" s="397"/>
      <c r="B238" s="398"/>
      <c r="C238" s="399"/>
      <c r="D238" s="399"/>
      <c r="E238" s="160" t="s">
        <v>287</v>
      </c>
      <c r="F238" s="272">
        <v>0</v>
      </c>
      <c r="G238" s="272">
        <v>0</v>
      </c>
      <c r="H238" s="161">
        <f t="shared" si="222"/>
        <v>0</v>
      </c>
      <c r="I238" s="247" t="e">
        <f t="shared" si="223"/>
        <v>#DIV/0!</v>
      </c>
      <c r="J238" s="227">
        <v>0</v>
      </c>
      <c r="K238" s="227">
        <v>0</v>
      </c>
      <c r="L238" s="230">
        <f t="shared" si="224"/>
        <v>0</v>
      </c>
      <c r="M238" s="247" t="e">
        <f t="shared" si="225"/>
        <v>#DIV/0!</v>
      </c>
      <c r="N238" s="400"/>
      <c r="O238" s="227">
        <v>0</v>
      </c>
      <c r="P238" s="227">
        <v>0</v>
      </c>
      <c r="Q238" s="230">
        <f t="shared" si="226"/>
        <v>0</v>
      </c>
      <c r="R238" s="247" t="e">
        <f t="shared" si="227"/>
        <v>#DIV/0!</v>
      </c>
      <c r="S238" s="395"/>
      <c r="T238" s="376"/>
      <c r="U238" s="227">
        <v>0</v>
      </c>
      <c r="V238" s="227">
        <v>0</v>
      </c>
      <c r="W238" s="162">
        <f>IFERROR(((V238/U238)*1),0)</f>
        <v>0</v>
      </c>
      <c r="X238" s="378"/>
    </row>
    <row r="239" spans="1:24" ht="15.75" hidden="1" thickBot="1" x14ac:dyDescent="0.3">
      <c r="A239" s="397"/>
      <c r="B239" s="398"/>
      <c r="C239" s="399"/>
      <c r="D239" s="399"/>
      <c r="E239" s="160" t="s">
        <v>288</v>
      </c>
      <c r="F239" s="272">
        <v>0</v>
      </c>
      <c r="G239" s="272">
        <v>0</v>
      </c>
      <c r="H239" s="161">
        <f t="shared" si="222"/>
        <v>0</v>
      </c>
      <c r="I239" s="247" t="e">
        <f t="shared" si="223"/>
        <v>#DIV/0!</v>
      </c>
      <c r="J239" s="227">
        <v>0</v>
      </c>
      <c r="K239" s="227">
        <v>0</v>
      </c>
      <c r="L239" s="230">
        <f t="shared" si="224"/>
        <v>0</v>
      </c>
      <c r="M239" s="247" t="e">
        <f t="shared" si="225"/>
        <v>#DIV/0!</v>
      </c>
      <c r="N239" s="400"/>
      <c r="O239" s="227">
        <v>0</v>
      </c>
      <c r="P239" s="227">
        <v>0</v>
      </c>
      <c r="Q239" s="230">
        <f t="shared" si="226"/>
        <v>0</v>
      </c>
      <c r="R239" s="247" t="e">
        <f t="shared" si="227"/>
        <v>#DIV/0!</v>
      </c>
      <c r="S239" s="395"/>
      <c r="T239" s="376"/>
      <c r="U239" s="227">
        <v>0</v>
      </c>
      <c r="V239" s="227">
        <v>0</v>
      </c>
      <c r="W239" s="162">
        <f>IFERROR(((V239/U239)*1),0)</f>
        <v>0</v>
      </c>
      <c r="X239" s="379"/>
    </row>
    <row r="240" spans="1:24" ht="15.75" hidden="1" thickBot="1" x14ac:dyDescent="0.3">
      <c r="A240" s="386" t="s">
        <v>289</v>
      </c>
      <c r="B240" s="387"/>
      <c r="C240" s="388"/>
      <c r="D240" s="163"/>
      <c r="E240" s="164"/>
      <c r="F240" s="274">
        <f>SUM(F235:F239)</f>
        <v>0</v>
      </c>
      <c r="G240" s="274">
        <f t="shared" ref="G240:H240" si="229">SUM(G235:G239)</f>
        <v>0</v>
      </c>
      <c r="H240" s="165">
        <f t="shared" si="229"/>
        <v>0</v>
      </c>
      <c r="I240" s="248">
        <v>1</v>
      </c>
      <c r="J240" s="231">
        <f t="shared" ref="J240:L240" si="230">SUM(J235:J239)</f>
        <v>0</v>
      </c>
      <c r="K240" s="231">
        <f t="shared" si="230"/>
        <v>0</v>
      </c>
      <c r="L240" s="231">
        <f t="shared" si="230"/>
        <v>0</v>
      </c>
      <c r="M240" s="248">
        <v>1</v>
      </c>
      <c r="N240" s="231">
        <f>N235</f>
        <v>0</v>
      </c>
      <c r="O240" s="231">
        <f t="shared" ref="O240:Q240" si="231">SUM(O235:O239)</f>
        <v>0</v>
      </c>
      <c r="P240" s="231">
        <f t="shared" si="231"/>
        <v>0</v>
      </c>
      <c r="Q240" s="231">
        <f t="shared" si="231"/>
        <v>0</v>
      </c>
      <c r="R240" s="248">
        <v>1</v>
      </c>
      <c r="S240" s="231">
        <f>S235</f>
        <v>0</v>
      </c>
      <c r="T240" s="243">
        <f>T235</f>
        <v>0</v>
      </c>
      <c r="U240" s="236">
        <f>SUM(U235:U239)</f>
        <v>0</v>
      </c>
      <c r="V240" s="237">
        <f>SUM(V235:V239)</f>
        <v>0</v>
      </c>
      <c r="W240" s="166">
        <f>IFERROR(((V240/U240)*1),0)</f>
        <v>0</v>
      </c>
      <c r="X240" s="241">
        <f>IFERROR(((1-(1-T240)*W240)*1),0)</f>
        <v>1</v>
      </c>
    </row>
    <row r="241" spans="1:24" hidden="1" x14ac:dyDescent="0.25">
      <c r="A241" s="397">
        <f>A235+1</f>
        <v>40</v>
      </c>
      <c r="B241" s="398"/>
      <c r="C241" s="399"/>
      <c r="D241" s="399"/>
      <c r="E241" s="160" t="s">
        <v>284</v>
      </c>
      <c r="F241" s="272">
        <v>0</v>
      </c>
      <c r="G241" s="272">
        <v>0</v>
      </c>
      <c r="H241" s="161">
        <f>F241+G241</f>
        <v>0</v>
      </c>
      <c r="I241" s="247" t="e">
        <f>H241/$H$246</f>
        <v>#DIV/0!</v>
      </c>
      <c r="J241" s="227">
        <v>0</v>
      </c>
      <c r="K241" s="227">
        <v>0</v>
      </c>
      <c r="L241" s="230">
        <f>J241+K241</f>
        <v>0</v>
      </c>
      <c r="M241" s="247" t="e">
        <f>L241/$L$246</f>
        <v>#DIV/0!</v>
      </c>
      <c r="N241" s="400">
        <v>0</v>
      </c>
      <c r="O241" s="227">
        <v>0</v>
      </c>
      <c r="P241" s="227">
        <v>0</v>
      </c>
      <c r="Q241" s="230">
        <f>O241+P241</f>
        <v>0</v>
      </c>
      <c r="R241" s="247" t="e">
        <f>Q241/$Q$346</f>
        <v>#DIV/0!</v>
      </c>
      <c r="S241" s="395">
        <f>N246-Q246</f>
        <v>0</v>
      </c>
      <c r="T241" s="376">
        <f>IFERROR((S241/N246),0)</f>
        <v>0</v>
      </c>
      <c r="U241" s="227">
        <v>0</v>
      </c>
      <c r="V241" s="227">
        <v>0</v>
      </c>
      <c r="W241" s="162">
        <f>IFERROR(((V241/U241)*1),0)</f>
        <v>0</v>
      </c>
      <c r="X241" s="396"/>
    </row>
    <row r="242" spans="1:24" hidden="1" x14ac:dyDescent="0.25">
      <c r="A242" s="397"/>
      <c r="B242" s="398"/>
      <c r="C242" s="399"/>
      <c r="D242" s="399"/>
      <c r="E242" s="160" t="s">
        <v>285</v>
      </c>
      <c r="F242" s="272">
        <v>0</v>
      </c>
      <c r="G242" s="272">
        <v>0</v>
      </c>
      <c r="H242" s="161">
        <f t="shared" ref="H242:H245" si="232">F242+G242</f>
        <v>0</v>
      </c>
      <c r="I242" s="247" t="e">
        <f t="shared" ref="I242:I245" si="233">H242/$H$246</f>
        <v>#DIV/0!</v>
      </c>
      <c r="J242" s="227">
        <v>0</v>
      </c>
      <c r="K242" s="227">
        <v>0</v>
      </c>
      <c r="L242" s="230">
        <f t="shared" ref="L242:L245" si="234">J242+K242</f>
        <v>0</v>
      </c>
      <c r="M242" s="247" t="e">
        <f t="shared" ref="M242:M245" si="235">L242/$L$246</f>
        <v>#DIV/0!</v>
      </c>
      <c r="N242" s="400"/>
      <c r="O242" s="227">
        <v>0</v>
      </c>
      <c r="P242" s="227">
        <v>0</v>
      </c>
      <c r="Q242" s="230">
        <f t="shared" ref="Q242:Q245" si="236">O242+P242</f>
        <v>0</v>
      </c>
      <c r="R242" s="247" t="e">
        <f t="shared" ref="R242:R245" si="237">Q242/$Q$346</f>
        <v>#DIV/0!</v>
      </c>
      <c r="S242" s="395"/>
      <c r="T242" s="376"/>
      <c r="U242" s="227">
        <v>0</v>
      </c>
      <c r="V242" s="227">
        <v>0</v>
      </c>
      <c r="W242" s="162">
        <f t="shared" ref="W242:W243" si="238">IFERROR(((V242/U242)*1),0)</f>
        <v>0</v>
      </c>
      <c r="X242" s="378"/>
    </row>
    <row r="243" spans="1:24" hidden="1" x14ac:dyDescent="0.25">
      <c r="A243" s="397"/>
      <c r="B243" s="398"/>
      <c r="C243" s="399"/>
      <c r="D243" s="399"/>
      <c r="E243" s="160" t="s">
        <v>286</v>
      </c>
      <c r="F243" s="272">
        <v>0</v>
      </c>
      <c r="G243" s="272">
        <v>0</v>
      </c>
      <c r="H243" s="161">
        <f t="shared" si="232"/>
        <v>0</v>
      </c>
      <c r="I243" s="247" t="e">
        <f t="shared" si="233"/>
        <v>#DIV/0!</v>
      </c>
      <c r="J243" s="227">
        <v>0</v>
      </c>
      <c r="K243" s="227">
        <v>0</v>
      </c>
      <c r="L243" s="230">
        <f t="shared" si="234"/>
        <v>0</v>
      </c>
      <c r="M243" s="247" t="e">
        <f t="shared" si="235"/>
        <v>#DIV/0!</v>
      </c>
      <c r="N243" s="400"/>
      <c r="O243" s="227">
        <v>0</v>
      </c>
      <c r="P243" s="227">
        <v>0</v>
      </c>
      <c r="Q243" s="230">
        <f t="shared" si="236"/>
        <v>0</v>
      </c>
      <c r="R243" s="247" t="e">
        <f t="shared" si="237"/>
        <v>#DIV/0!</v>
      </c>
      <c r="S243" s="395"/>
      <c r="T243" s="376"/>
      <c r="U243" s="227">
        <v>0</v>
      </c>
      <c r="V243" s="227">
        <v>0</v>
      </c>
      <c r="W243" s="162">
        <f t="shared" si="238"/>
        <v>0</v>
      </c>
      <c r="X243" s="378"/>
    </row>
    <row r="244" spans="1:24" hidden="1" x14ac:dyDescent="0.25">
      <c r="A244" s="397"/>
      <c r="B244" s="398"/>
      <c r="C244" s="399"/>
      <c r="D244" s="399"/>
      <c r="E244" s="160" t="s">
        <v>287</v>
      </c>
      <c r="F244" s="272">
        <v>0</v>
      </c>
      <c r="G244" s="272">
        <v>0</v>
      </c>
      <c r="H244" s="161">
        <f t="shared" si="232"/>
        <v>0</v>
      </c>
      <c r="I244" s="247" t="e">
        <f t="shared" si="233"/>
        <v>#DIV/0!</v>
      </c>
      <c r="J244" s="227">
        <v>0</v>
      </c>
      <c r="K244" s="227">
        <v>0</v>
      </c>
      <c r="L244" s="230">
        <f t="shared" si="234"/>
        <v>0</v>
      </c>
      <c r="M244" s="247" t="e">
        <f t="shared" si="235"/>
        <v>#DIV/0!</v>
      </c>
      <c r="N244" s="400"/>
      <c r="O244" s="227">
        <v>0</v>
      </c>
      <c r="P244" s="227">
        <v>0</v>
      </c>
      <c r="Q244" s="230">
        <f t="shared" si="236"/>
        <v>0</v>
      </c>
      <c r="R244" s="247" t="e">
        <f t="shared" si="237"/>
        <v>#DIV/0!</v>
      </c>
      <c r="S244" s="395"/>
      <c r="T244" s="376"/>
      <c r="U244" s="227">
        <v>0</v>
      </c>
      <c r="V244" s="227">
        <v>0</v>
      </c>
      <c r="W244" s="162">
        <f>IFERROR(((V244/U244)*1),0)</f>
        <v>0</v>
      </c>
      <c r="X244" s="378"/>
    </row>
    <row r="245" spans="1:24" ht="15.75" hidden="1" thickBot="1" x14ac:dyDescent="0.3">
      <c r="A245" s="397"/>
      <c r="B245" s="398"/>
      <c r="C245" s="399"/>
      <c r="D245" s="399"/>
      <c r="E245" s="160" t="s">
        <v>288</v>
      </c>
      <c r="F245" s="272">
        <v>0</v>
      </c>
      <c r="G245" s="272">
        <v>0</v>
      </c>
      <c r="H245" s="161">
        <f t="shared" si="232"/>
        <v>0</v>
      </c>
      <c r="I245" s="247" t="e">
        <f t="shared" si="233"/>
        <v>#DIV/0!</v>
      </c>
      <c r="J245" s="227">
        <v>0</v>
      </c>
      <c r="K245" s="227">
        <v>0</v>
      </c>
      <c r="L245" s="230">
        <f t="shared" si="234"/>
        <v>0</v>
      </c>
      <c r="M245" s="247" t="e">
        <f t="shared" si="235"/>
        <v>#DIV/0!</v>
      </c>
      <c r="N245" s="400"/>
      <c r="O245" s="227">
        <v>0</v>
      </c>
      <c r="P245" s="227">
        <v>0</v>
      </c>
      <c r="Q245" s="230">
        <f t="shared" si="236"/>
        <v>0</v>
      </c>
      <c r="R245" s="247" t="e">
        <f t="shared" si="237"/>
        <v>#DIV/0!</v>
      </c>
      <c r="S245" s="395"/>
      <c r="T245" s="376"/>
      <c r="U245" s="227">
        <v>0</v>
      </c>
      <c r="V245" s="227">
        <v>0</v>
      </c>
      <c r="W245" s="162">
        <f>IFERROR(((V245/U245)*1),0)</f>
        <v>0</v>
      </c>
      <c r="X245" s="379"/>
    </row>
    <row r="246" spans="1:24" ht="15.75" hidden="1" thickBot="1" x14ac:dyDescent="0.3">
      <c r="A246" s="386" t="s">
        <v>289</v>
      </c>
      <c r="B246" s="387"/>
      <c r="C246" s="388"/>
      <c r="D246" s="163"/>
      <c r="E246" s="164"/>
      <c r="F246" s="274">
        <f>SUM(F241:F245)</f>
        <v>0</v>
      </c>
      <c r="G246" s="274">
        <f t="shared" ref="G246:H246" si="239">SUM(G241:G245)</f>
        <v>0</v>
      </c>
      <c r="H246" s="165">
        <f t="shared" si="239"/>
        <v>0</v>
      </c>
      <c r="I246" s="248">
        <v>1</v>
      </c>
      <c r="J246" s="231">
        <f t="shared" ref="J246:L246" si="240">SUM(J241:J245)</f>
        <v>0</v>
      </c>
      <c r="K246" s="231">
        <f t="shared" si="240"/>
        <v>0</v>
      </c>
      <c r="L246" s="231">
        <f t="shared" si="240"/>
        <v>0</v>
      </c>
      <c r="M246" s="248">
        <v>1</v>
      </c>
      <c r="N246" s="231">
        <f>N241</f>
        <v>0</v>
      </c>
      <c r="O246" s="231">
        <f t="shared" ref="O246:Q246" si="241">SUM(O241:O245)</f>
        <v>0</v>
      </c>
      <c r="P246" s="231">
        <f t="shared" si="241"/>
        <v>0</v>
      </c>
      <c r="Q246" s="231">
        <f t="shared" si="241"/>
        <v>0</v>
      </c>
      <c r="R246" s="248">
        <v>1</v>
      </c>
      <c r="S246" s="231">
        <f>S241</f>
        <v>0</v>
      </c>
      <c r="T246" s="243">
        <f>T241</f>
        <v>0</v>
      </c>
      <c r="U246" s="236">
        <f>SUM(U241:U245)</f>
        <v>0</v>
      </c>
      <c r="V246" s="237">
        <f>SUM(V241:V245)</f>
        <v>0</v>
      </c>
      <c r="W246" s="166">
        <f>IFERROR(((V246/U246)*1),0)</f>
        <v>0</v>
      </c>
      <c r="X246" s="241">
        <f>IFERROR(((1-(1-T246)*W246)*1),0)</f>
        <v>1</v>
      </c>
    </row>
    <row r="247" spans="1:24" hidden="1" x14ac:dyDescent="0.25">
      <c r="A247" s="397">
        <f>A241+1</f>
        <v>41</v>
      </c>
      <c r="B247" s="398"/>
      <c r="C247" s="399"/>
      <c r="D247" s="399"/>
      <c r="E247" s="160" t="s">
        <v>284</v>
      </c>
      <c r="F247" s="272">
        <v>0</v>
      </c>
      <c r="G247" s="272">
        <v>0</v>
      </c>
      <c r="H247" s="161">
        <f>F247+G247</f>
        <v>0</v>
      </c>
      <c r="I247" s="247" t="e">
        <f>H247/$H$252</f>
        <v>#DIV/0!</v>
      </c>
      <c r="J247" s="227">
        <v>0</v>
      </c>
      <c r="K247" s="227">
        <v>0</v>
      </c>
      <c r="L247" s="230">
        <f>J247+K247</f>
        <v>0</v>
      </c>
      <c r="M247" s="247" t="e">
        <f>L247/$L$252</f>
        <v>#DIV/0!</v>
      </c>
      <c r="N247" s="400">
        <v>0</v>
      </c>
      <c r="O247" s="227">
        <v>0</v>
      </c>
      <c r="P247" s="227">
        <v>0</v>
      </c>
      <c r="Q247" s="230">
        <f>O247+P247</f>
        <v>0</v>
      </c>
      <c r="R247" s="247" t="e">
        <f>Q247/$Q$252</f>
        <v>#DIV/0!</v>
      </c>
      <c r="S247" s="395">
        <f>N252-Q252</f>
        <v>0</v>
      </c>
      <c r="T247" s="376">
        <f>IFERROR((S247/N252),0)</f>
        <v>0</v>
      </c>
      <c r="U247" s="227">
        <v>0</v>
      </c>
      <c r="V247" s="227">
        <v>0</v>
      </c>
      <c r="W247" s="162">
        <f>IFERROR(((V247/U247)*1),0)</f>
        <v>0</v>
      </c>
      <c r="X247" s="396"/>
    </row>
    <row r="248" spans="1:24" hidden="1" x14ac:dyDescent="0.25">
      <c r="A248" s="397"/>
      <c r="B248" s="398"/>
      <c r="C248" s="399"/>
      <c r="D248" s="399"/>
      <c r="E248" s="160" t="s">
        <v>285</v>
      </c>
      <c r="F248" s="272">
        <v>0</v>
      </c>
      <c r="G248" s="272">
        <v>0</v>
      </c>
      <c r="H248" s="161">
        <f t="shared" ref="H248:H251" si="242">F248+G248</f>
        <v>0</v>
      </c>
      <c r="I248" s="247" t="e">
        <f t="shared" ref="I248:I251" si="243">H248/$H$252</f>
        <v>#DIV/0!</v>
      </c>
      <c r="J248" s="227">
        <v>0</v>
      </c>
      <c r="K248" s="227">
        <v>0</v>
      </c>
      <c r="L248" s="230">
        <f t="shared" ref="L248:L251" si="244">J248+K248</f>
        <v>0</v>
      </c>
      <c r="M248" s="247" t="e">
        <f t="shared" ref="M248:M251" si="245">L248/$L$252</f>
        <v>#DIV/0!</v>
      </c>
      <c r="N248" s="400"/>
      <c r="O248" s="227">
        <v>0</v>
      </c>
      <c r="P248" s="227">
        <v>0</v>
      </c>
      <c r="Q248" s="230">
        <f t="shared" ref="Q248:Q251" si="246">O248+P248</f>
        <v>0</v>
      </c>
      <c r="R248" s="247" t="e">
        <f t="shared" ref="R248:R251" si="247">Q248/$Q$252</f>
        <v>#DIV/0!</v>
      </c>
      <c r="S248" s="395"/>
      <c r="T248" s="376"/>
      <c r="U248" s="227">
        <v>0</v>
      </c>
      <c r="V248" s="227">
        <v>0</v>
      </c>
      <c r="W248" s="162">
        <f t="shared" ref="W248:W249" si="248">IFERROR(((V248/U248)*1),0)</f>
        <v>0</v>
      </c>
      <c r="X248" s="378"/>
    </row>
    <row r="249" spans="1:24" hidden="1" x14ac:dyDescent="0.25">
      <c r="A249" s="397"/>
      <c r="B249" s="398"/>
      <c r="C249" s="399"/>
      <c r="D249" s="399"/>
      <c r="E249" s="160" t="s">
        <v>286</v>
      </c>
      <c r="F249" s="272">
        <v>0</v>
      </c>
      <c r="G249" s="272">
        <v>0</v>
      </c>
      <c r="H249" s="161">
        <f t="shared" si="242"/>
        <v>0</v>
      </c>
      <c r="I249" s="247" t="e">
        <f t="shared" si="243"/>
        <v>#DIV/0!</v>
      </c>
      <c r="J249" s="227">
        <v>0</v>
      </c>
      <c r="K249" s="227">
        <v>0</v>
      </c>
      <c r="L249" s="230">
        <f t="shared" si="244"/>
        <v>0</v>
      </c>
      <c r="M249" s="247" t="e">
        <f t="shared" si="245"/>
        <v>#DIV/0!</v>
      </c>
      <c r="N249" s="400"/>
      <c r="O249" s="227">
        <v>0</v>
      </c>
      <c r="P249" s="227">
        <v>0</v>
      </c>
      <c r="Q249" s="230">
        <f t="shared" si="246"/>
        <v>0</v>
      </c>
      <c r="R249" s="247" t="e">
        <f t="shared" si="247"/>
        <v>#DIV/0!</v>
      </c>
      <c r="S249" s="395"/>
      <c r="T249" s="376"/>
      <c r="U249" s="227">
        <v>0</v>
      </c>
      <c r="V249" s="227">
        <v>0</v>
      </c>
      <c r="W249" s="162">
        <f t="shared" si="248"/>
        <v>0</v>
      </c>
      <c r="X249" s="378"/>
    </row>
    <row r="250" spans="1:24" hidden="1" x14ac:dyDescent="0.25">
      <c r="A250" s="397"/>
      <c r="B250" s="398"/>
      <c r="C250" s="399"/>
      <c r="D250" s="399"/>
      <c r="E250" s="160" t="s">
        <v>287</v>
      </c>
      <c r="F250" s="272">
        <v>0</v>
      </c>
      <c r="G250" s="272">
        <v>0</v>
      </c>
      <c r="H250" s="161">
        <f t="shared" si="242"/>
        <v>0</v>
      </c>
      <c r="I250" s="247" t="e">
        <f t="shared" si="243"/>
        <v>#DIV/0!</v>
      </c>
      <c r="J250" s="227">
        <v>0</v>
      </c>
      <c r="K250" s="227">
        <v>0</v>
      </c>
      <c r="L250" s="230">
        <f t="shared" si="244"/>
        <v>0</v>
      </c>
      <c r="M250" s="247" t="e">
        <f t="shared" si="245"/>
        <v>#DIV/0!</v>
      </c>
      <c r="N250" s="400"/>
      <c r="O250" s="227">
        <v>0</v>
      </c>
      <c r="P250" s="227">
        <v>0</v>
      </c>
      <c r="Q250" s="230">
        <f t="shared" si="246"/>
        <v>0</v>
      </c>
      <c r="R250" s="247" t="e">
        <f t="shared" si="247"/>
        <v>#DIV/0!</v>
      </c>
      <c r="S250" s="395"/>
      <c r="T250" s="376"/>
      <c r="U250" s="227">
        <v>0</v>
      </c>
      <c r="V250" s="227">
        <v>0</v>
      </c>
      <c r="W250" s="162">
        <f>IFERROR(((V250/U250)*1),0)</f>
        <v>0</v>
      </c>
      <c r="X250" s="378"/>
    </row>
    <row r="251" spans="1:24" ht="15.75" hidden="1" thickBot="1" x14ac:dyDescent="0.3">
      <c r="A251" s="397"/>
      <c r="B251" s="398"/>
      <c r="C251" s="399"/>
      <c r="D251" s="399"/>
      <c r="E251" s="160" t="s">
        <v>288</v>
      </c>
      <c r="F251" s="272">
        <v>0</v>
      </c>
      <c r="G251" s="272">
        <v>0</v>
      </c>
      <c r="H251" s="161">
        <f t="shared" si="242"/>
        <v>0</v>
      </c>
      <c r="I251" s="247" t="e">
        <f t="shared" si="243"/>
        <v>#DIV/0!</v>
      </c>
      <c r="J251" s="227">
        <v>0</v>
      </c>
      <c r="K251" s="227">
        <v>0</v>
      </c>
      <c r="L251" s="230">
        <f t="shared" si="244"/>
        <v>0</v>
      </c>
      <c r="M251" s="247" t="e">
        <f t="shared" si="245"/>
        <v>#DIV/0!</v>
      </c>
      <c r="N251" s="400"/>
      <c r="O251" s="227">
        <v>0</v>
      </c>
      <c r="P251" s="227">
        <v>0</v>
      </c>
      <c r="Q251" s="230">
        <f t="shared" si="246"/>
        <v>0</v>
      </c>
      <c r="R251" s="247" t="e">
        <f t="shared" si="247"/>
        <v>#DIV/0!</v>
      </c>
      <c r="S251" s="395"/>
      <c r="T251" s="376"/>
      <c r="U251" s="227">
        <v>0</v>
      </c>
      <c r="V251" s="227">
        <v>0</v>
      </c>
      <c r="W251" s="162">
        <f>IFERROR(((V251/U251)*1),0)</f>
        <v>0</v>
      </c>
      <c r="X251" s="379"/>
    </row>
    <row r="252" spans="1:24" ht="15.75" hidden="1" thickBot="1" x14ac:dyDescent="0.3">
      <c r="A252" s="386" t="s">
        <v>289</v>
      </c>
      <c r="B252" s="387"/>
      <c r="C252" s="388"/>
      <c r="D252" s="163"/>
      <c r="E252" s="164"/>
      <c r="F252" s="274">
        <f>SUM(F247:F251)</f>
        <v>0</v>
      </c>
      <c r="G252" s="274">
        <f t="shared" ref="G252:H252" si="249">SUM(G247:G251)</f>
        <v>0</v>
      </c>
      <c r="H252" s="165">
        <f t="shared" si="249"/>
        <v>0</v>
      </c>
      <c r="I252" s="248">
        <v>1</v>
      </c>
      <c r="J252" s="231">
        <f t="shared" ref="J252:L252" si="250">SUM(J247:J251)</f>
        <v>0</v>
      </c>
      <c r="K252" s="231">
        <f t="shared" si="250"/>
        <v>0</v>
      </c>
      <c r="L252" s="231">
        <f t="shared" si="250"/>
        <v>0</v>
      </c>
      <c r="M252" s="248">
        <v>1</v>
      </c>
      <c r="N252" s="231">
        <f>N247</f>
        <v>0</v>
      </c>
      <c r="O252" s="231">
        <f t="shared" ref="O252:Q252" si="251">SUM(O247:O251)</f>
        <v>0</v>
      </c>
      <c r="P252" s="231">
        <f t="shared" si="251"/>
        <v>0</v>
      </c>
      <c r="Q252" s="231">
        <f t="shared" si="251"/>
        <v>0</v>
      </c>
      <c r="R252" s="248">
        <v>1</v>
      </c>
      <c r="S252" s="231">
        <f>S247</f>
        <v>0</v>
      </c>
      <c r="T252" s="243">
        <f>T247</f>
        <v>0</v>
      </c>
      <c r="U252" s="236">
        <f>SUM(U247:U251)</f>
        <v>0</v>
      </c>
      <c r="V252" s="237">
        <f>SUM(V247:V251)</f>
        <v>0</v>
      </c>
      <c r="W252" s="166">
        <f>IFERROR(((V252/U252)*1),0)</f>
        <v>0</v>
      </c>
      <c r="X252" s="241">
        <f>IFERROR(((1-(1-T252)*W252)*1),0)</f>
        <v>1</v>
      </c>
    </row>
    <row r="253" spans="1:24" hidden="1" x14ac:dyDescent="0.25">
      <c r="A253" s="397">
        <f>A247+1</f>
        <v>42</v>
      </c>
      <c r="B253" s="398"/>
      <c r="C253" s="399"/>
      <c r="D253" s="399"/>
      <c r="E253" s="160" t="s">
        <v>284</v>
      </c>
      <c r="F253" s="272">
        <v>0</v>
      </c>
      <c r="G253" s="272">
        <v>0</v>
      </c>
      <c r="H253" s="161">
        <f>F253+G253</f>
        <v>0</v>
      </c>
      <c r="I253" s="247" t="e">
        <f>H253/$H$258</f>
        <v>#DIV/0!</v>
      </c>
      <c r="J253" s="227">
        <v>0</v>
      </c>
      <c r="K253" s="227">
        <v>0</v>
      </c>
      <c r="L253" s="230">
        <f>J253+K253</f>
        <v>0</v>
      </c>
      <c r="M253" s="247" t="e">
        <f>L253/$L$258</f>
        <v>#DIV/0!</v>
      </c>
      <c r="N253" s="400">
        <v>0</v>
      </c>
      <c r="O253" s="227">
        <v>0</v>
      </c>
      <c r="P253" s="227">
        <v>0</v>
      </c>
      <c r="Q253" s="230">
        <f>O253+P253</f>
        <v>0</v>
      </c>
      <c r="R253" s="247" t="e">
        <f>Q253/$Q$258</f>
        <v>#DIV/0!</v>
      </c>
      <c r="S253" s="395">
        <f>N258-Q258</f>
        <v>0</v>
      </c>
      <c r="T253" s="376">
        <f>IFERROR((S253/N258),0)</f>
        <v>0</v>
      </c>
      <c r="U253" s="227">
        <v>0</v>
      </c>
      <c r="V253" s="227">
        <v>0</v>
      </c>
      <c r="W253" s="162">
        <f>IFERROR(((V253/U253)*1),0)</f>
        <v>0</v>
      </c>
      <c r="X253" s="396"/>
    </row>
    <row r="254" spans="1:24" hidden="1" x14ac:dyDescent="0.25">
      <c r="A254" s="397"/>
      <c r="B254" s="398"/>
      <c r="C254" s="399"/>
      <c r="D254" s="399"/>
      <c r="E254" s="160" t="s">
        <v>285</v>
      </c>
      <c r="F254" s="272">
        <v>0</v>
      </c>
      <c r="G254" s="272">
        <v>0</v>
      </c>
      <c r="H254" s="161">
        <f t="shared" ref="H254:H257" si="252">F254+G254</f>
        <v>0</v>
      </c>
      <c r="I254" s="247" t="e">
        <f t="shared" ref="I254:I257" si="253">H254/$H$258</f>
        <v>#DIV/0!</v>
      </c>
      <c r="J254" s="227">
        <v>0</v>
      </c>
      <c r="K254" s="227">
        <v>0</v>
      </c>
      <c r="L254" s="230">
        <f t="shared" ref="L254:L257" si="254">J254+K254</f>
        <v>0</v>
      </c>
      <c r="M254" s="247" t="e">
        <f t="shared" ref="M254:M257" si="255">L254/$L$258</f>
        <v>#DIV/0!</v>
      </c>
      <c r="N254" s="400"/>
      <c r="O254" s="227">
        <v>0</v>
      </c>
      <c r="P254" s="227">
        <v>0</v>
      </c>
      <c r="Q254" s="230">
        <f t="shared" ref="Q254:Q257" si="256">O254+P254</f>
        <v>0</v>
      </c>
      <c r="R254" s="247" t="e">
        <f t="shared" ref="R254:R257" si="257">Q254/$Q$258</f>
        <v>#DIV/0!</v>
      </c>
      <c r="S254" s="395"/>
      <c r="T254" s="376"/>
      <c r="U254" s="227">
        <v>0</v>
      </c>
      <c r="V254" s="227">
        <v>0</v>
      </c>
      <c r="W254" s="162">
        <f t="shared" ref="W254:W255" si="258">IFERROR(((V254/U254)*1),0)</f>
        <v>0</v>
      </c>
      <c r="X254" s="378"/>
    </row>
    <row r="255" spans="1:24" hidden="1" x14ac:dyDescent="0.25">
      <c r="A255" s="397"/>
      <c r="B255" s="398"/>
      <c r="C255" s="399"/>
      <c r="D255" s="399"/>
      <c r="E255" s="160" t="s">
        <v>286</v>
      </c>
      <c r="F255" s="272">
        <v>0</v>
      </c>
      <c r="G255" s="272">
        <v>0</v>
      </c>
      <c r="H255" s="161">
        <f t="shared" si="252"/>
        <v>0</v>
      </c>
      <c r="I255" s="247" t="e">
        <f t="shared" si="253"/>
        <v>#DIV/0!</v>
      </c>
      <c r="J255" s="227">
        <v>0</v>
      </c>
      <c r="K255" s="227">
        <v>0</v>
      </c>
      <c r="L255" s="230">
        <f t="shared" si="254"/>
        <v>0</v>
      </c>
      <c r="M255" s="247" t="e">
        <f t="shared" si="255"/>
        <v>#DIV/0!</v>
      </c>
      <c r="N255" s="400"/>
      <c r="O255" s="227">
        <v>0</v>
      </c>
      <c r="P255" s="227">
        <v>0</v>
      </c>
      <c r="Q255" s="230">
        <f t="shared" si="256"/>
        <v>0</v>
      </c>
      <c r="R255" s="247" t="e">
        <f t="shared" si="257"/>
        <v>#DIV/0!</v>
      </c>
      <c r="S255" s="395"/>
      <c r="T255" s="376"/>
      <c r="U255" s="227">
        <v>0</v>
      </c>
      <c r="V255" s="227">
        <v>0</v>
      </c>
      <c r="W255" s="162">
        <f t="shared" si="258"/>
        <v>0</v>
      </c>
      <c r="X255" s="378"/>
    </row>
    <row r="256" spans="1:24" hidden="1" x14ac:dyDescent="0.25">
      <c r="A256" s="397"/>
      <c r="B256" s="398"/>
      <c r="C256" s="399"/>
      <c r="D256" s="399"/>
      <c r="E256" s="160" t="s">
        <v>287</v>
      </c>
      <c r="F256" s="272">
        <v>0</v>
      </c>
      <c r="G256" s="272">
        <v>0</v>
      </c>
      <c r="H256" s="161">
        <f t="shared" si="252"/>
        <v>0</v>
      </c>
      <c r="I256" s="247" t="e">
        <f t="shared" si="253"/>
        <v>#DIV/0!</v>
      </c>
      <c r="J256" s="227">
        <v>0</v>
      </c>
      <c r="K256" s="227">
        <v>0</v>
      </c>
      <c r="L256" s="230">
        <f t="shared" si="254"/>
        <v>0</v>
      </c>
      <c r="M256" s="247" t="e">
        <f t="shared" si="255"/>
        <v>#DIV/0!</v>
      </c>
      <c r="N256" s="400"/>
      <c r="O256" s="227">
        <v>0</v>
      </c>
      <c r="P256" s="227">
        <v>0</v>
      </c>
      <c r="Q256" s="230">
        <f t="shared" si="256"/>
        <v>0</v>
      </c>
      <c r="R256" s="247" t="e">
        <f t="shared" si="257"/>
        <v>#DIV/0!</v>
      </c>
      <c r="S256" s="395"/>
      <c r="T256" s="376"/>
      <c r="U256" s="227">
        <v>0</v>
      </c>
      <c r="V256" s="227">
        <v>0</v>
      </c>
      <c r="W256" s="162">
        <f>IFERROR(((V256/U256)*1),0)</f>
        <v>0</v>
      </c>
      <c r="X256" s="378"/>
    </row>
    <row r="257" spans="1:24" ht="15.75" hidden="1" thickBot="1" x14ac:dyDescent="0.3">
      <c r="A257" s="397"/>
      <c r="B257" s="398"/>
      <c r="C257" s="399"/>
      <c r="D257" s="399"/>
      <c r="E257" s="160" t="s">
        <v>288</v>
      </c>
      <c r="F257" s="272">
        <v>0</v>
      </c>
      <c r="G257" s="272">
        <v>0</v>
      </c>
      <c r="H257" s="161">
        <f t="shared" si="252"/>
        <v>0</v>
      </c>
      <c r="I257" s="247" t="e">
        <f t="shared" si="253"/>
        <v>#DIV/0!</v>
      </c>
      <c r="J257" s="227">
        <v>0</v>
      </c>
      <c r="K257" s="227">
        <v>0</v>
      </c>
      <c r="L257" s="230">
        <f t="shared" si="254"/>
        <v>0</v>
      </c>
      <c r="M257" s="247" t="e">
        <f t="shared" si="255"/>
        <v>#DIV/0!</v>
      </c>
      <c r="N257" s="400"/>
      <c r="O257" s="227">
        <v>0</v>
      </c>
      <c r="P257" s="227">
        <v>0</v>
      </c>
      <c r="Q257" s="230">
        <f t="shared" si="256"/>
        <v>0</v>
      </c>
      <c r="R257" s="247" t="e">
        <f t="shared" si="257"/>
        <v>#DIV/0!</v>
      </c>
      <c r="S257" s="395"/>
      <c r="T257" s="376"/>
      <c r="U257" s="227">
        <v>0</v>
      </c>
      <c r="V257" s="227">
        <v>0</v>
      </c>
      <c r="W257" s="162">
        <f>IFERROR(((V257/U257)*1),0)</f>
        <v>0</v>
      </c>
      <c r="X257" s="379"/>
    </row>
    <row r="258" spans="1:24" ht="15.75" hidden="1" thickBot="1" x14ac:dyDescent="0.3">
      <c r="A258" s="386" t="s">
        <v>289</v>
      </c>
      <c r="B258" s="387"/>
      <c r="C258" s="388"/>
      <c r="D258" s="163"/>
      <c r="E258" s="164"/>
      <c r="F258" s="274">
        <f>SUM(F253:F257)</f>
        <v>0</v>
      </c>
      <c r="G258" s="274">
        <f t="shared" ref="G258:H258" si="259">SUM(G253:G257)</f>
        <v>0</v>
      </c>
      <c r="H258" s="165">
        <f t="shared" si="259"/>
        <v>0</v>
      </c>
      <c r="I258" s="248">
        <v>1</v>
      </c>
      <c r="J258" s="231">
        <f t="shared" ref="J258:L258" si="260">SUM(J253:J257)</f>
        <v>0</v>
      </c>
      <c r="K258" s="231">
        <f t="shared" si="260"/>
        <v>0</v>
      </c>
      <c r="L258" s="231">
        <f t="shared" si="260"/>
        <v>0</v>
      </c>
      <c r="M258" s="248">
        <v>1</v>
      </c>
      <c r="N258" s="231">
        <f>N253</f>
        <v>0</v>
      </c>
      <c r="O258" s="231">
        <f t="shared" ref="O258:Q258" si="261">SUM(O253:O257)</f>
        <v>0</v>
      </c>
      <c r="P258" s="231">
        <f t="shared" si="261"/>
        <v>0</v>
      </c>
      <c r="Q258" s="231">
        <f t="shared" si="261"/>
        <v>0</v>
      </c>
      <c r="R258" s="248">
        <v>1</v>
      </c>
      <c r="S258" s="231">
        <f>S253</f>
        <v>0</v>
      </c>
      <c r="T258" s="243">
        <f>T253</f>
        <v>0</v>
      </c>
      <c r="U258" s="236">
        <f>SUM(U253:U257)</f>
        <v>0</v>
      </c>
      <c r="V258" s="237">
        <f>SUM(V253:V257)</f>
        <v>0</v>
      </c>
      <c r="W258" s="166">
        <f>IFERROR(((V258/U258)*1),0)</f>
        <v>0</v>
      </c>
      <c r="X258" s="241">
        <f>IFERROR(((1-(1-T258)*W258)*1),0)</f>
        <v>1</v>
      </c>
    </row>
    <row r="259" spans="1:24" hidden="1" x14ac:dyDescent="0.25">
      <c r="A259" s="397">
        <f>A253+1</f>
        <v>43</v>
      </c>
      <c r="B259" s="398"/>
      <c r="C259" s="399"/>
      <c r="D259" s="399"/>
      <c r="E259" s="160" t="s">
        <v>284</v>
      </c>
      <c r="F259" s="272">
        <v>0</v>
      </c>
      <c r="G259" s="272">
        <v>0</v>
      </c>
      <c r="H259" s="161">
        <f>F259+G259</f>
        <v>0</v>
      </c>
      <c r="I259" s="247" t="e">
        <f>H259/$H$264</f>
        <v>#DIV/0!</v>
      </c>
      <c r="J259" s="227">
        <v>0</v>
      </c>
      <c r="K259" s="227">
        <v>0</v>
      </c>
      <c r="L259" s="230">
        <f>J259+K259</f>
        <v>0</v>
      </c>
      <c r="M259" s="247" t="e">
        <f>L259/$L$264</f>
        <v>#DIV/0!</v>
      </c>
      <c r="N259" s="400">
        <v>0</v>
      </c>
      <c r="O259" s="227">
        <v>0</v>
      </c>
      <c r="P259" s="227">
        <v>0</v>
      </c>
      <c r="Q259" s="230">
        <f>O259+P259</f>
        <v>0</v>
      </c>
      <c r="R259" s="247">
        <f>Q259/$Q$28</f>
        <v>0</v>
      </c>
      <c r="S259" s="395">
        <f>N264-Q264</f>
        <v>0</v>
      </c>
      <c r="T259" s="376">
        <f>IFERROR((S259/N264),0)</f>
        <v>0</v>
      </c>
      <c r="U259" s="227">
        <v>0</v>
      </c>
      <c r="V259" s="227">
        <v>0</v>
      </c>
      <c r="W259" s="162">
        <f>IFERROR(((V259/U259)*1),0)</f>
        <v>0</v>
      </c>
      <c r="X259" s="396"/>
    </row>
    <row r="260" spans="1:24" hidden="1" x14ac:dyDescent="0.25">
      <c r="A260" s="397"/>
      <c r="B260" s="398"/>
      <c r="C260" s="399"/>
      <c r="D260" s="399"/>
      <c r="E260" s="160" t="s">
        <v>285</v>
      </c>
      <c r="F260" s="272">
        <v>0</v>
      </c>
      <c r="G260" s="272">
        <v>0</v>
      </c>
      <c r="H260" s="161">
        <f t="shared" ref="H260:H263" si="262">F260+G260</f>
        <v>0</v>
      </c>
      <c r="I260" s="247" t="e">
        <f t="shared" ref="I260:I263" si="263">H260/$H$264</f>
        <v>#DIV/0!</v>
      </c>
      <c r="J260" s="227">
        <v>0</v>
      </c>
      <c r="K260" s="227">
        <v>0</v>
      </c>
      <c r="L260" s="230">
        <f t="shared" ref="L260:L263" si="264">J260+K260</f>
        <v>0</v>
      </c>
      <c r="M260" s="247" t="e">
        <f t="shared" ref="M260:M263" si="265">L260/$L$264</f>
        <v>#DIV/0!</v>
      </c>
      <c r="N260" s="400"/>
      <c r="O260" s="227">
        <v>0</v>
      </c>
      <c r="P260" s="227">
        <v>0</v>
      </c>
      <c r="Q260" s="230">
        <f t="shared" ref="Q260:Q263" si="266">O260+P260</f>
        <v>0</v>
      </c>
      <c r="R260" s="247">
        <f t="shared" ref="R260:R263" si="267">Q260/$Q$28</f>
        <v>0</v>
      </c>
      <c r="S260" s="395"/>
      <c r="T260" s="376"/>
      <c r="U260" s="227">
        <v>0</v>
      </c>
      <c r="V260" s="227">
        <v>0</v>
      </c>
      <c r="W260" s="162">
        <f t="shared" ref="W260:W261" si="268">IFERROR(((V260/U260)*1),0)</f>
        <v>0</v>
      </c>
      <c r="X260" s="378"/>
    </row>
    <row r="261" spans="1:24" hidden="1" x14ac:dyDescent="0.25">
      <c r="A261" s="397"/>
      <c r="B261" s="398"/>
      <c r="C261" s="399"/>
      <c r="D261" s="399"/>
      <c r="E261" s="160" t="s">
        <v>286</v>
      </c>
      <c r="F261" s="272">
        <v>0</v>
      </c>
      <c r="G261" s="272">
        <v>0</v>
      </c>
      <c r="H261" s="161">
        <f t="shared" si="262"/>
        <v>0</v>
      </c>
      <c r="I261" s="247" t="e">
        <f t="shared" si="263"/>
        <v>#DIV/0!</v>
      </c>
      <c r="J261" s="227">
        <v>0</v>
      </c>
      <c r="K261" s="227">
        <v>0</v>
      </c>
      <c r="L261" s="230">
        <f t="shared" si="264"/>
        <v>0</v>
      </c>
      <c r="M261" s="247" t="e">
        <f t="shared" si="265"/>
        <v>#DIV/0!</v>
      </c>
      <c r="N261" s="400"/>
      <c r="O261" s="227">
        <v>0</v>
      </c>
      <c r="P261" s="227">
        <v>0</v>
      </c>
      <c r="Q261" s="230">
        <f t="shared" si="266"/>
        <v>0</v>
      </c>
      <c r="R261" s="247">
        <f t="shared" si="267"/>
        <v>0</v>
      </c>
      <c r="S261" s="395"/>
      <c r="T261" s="376"/>
      <c r="U261" s="227">
        <v>0</v>
      </c>
      <c r="V261" s="227">
        <v>0</v>
      </c>
      <c r="W261" s="162">
        <f t="shared" si="268"/>
        <v>0</v>
      </c>
      <c r="X261" s="378"/>
    </row>
    <row r="262" spans="1:24" hidden="1" x14ac:dyDescent="0.25">
      <c r="A262" s="397"/>
      <c r="B262" s="398"/>
      <c r="C262" s="399"/>
      <c r="D262" s="399"/>
      <c r="E262" s="160" t="s">
        <v>287</v>
      </c>
      <c r="F262" s="272">
        <v>0</v>
      </c>
      <c r="G262" s="272">
        <v>0</v>
      </c>
      <c r="H262" s="161">
        <f t="shared" si="262"/>
        <v>0</v>
      </c>
      <c r="I262" s="247" t="e">
        <f t="shared" si="263"/>
        <v>#DIV/0!</v>
      </c>
      <c r="J262" s="227">
        <v>0</v>
      </c>
      <c r="K262" s="227">
        <v>0</v>
      </c>
      <c r="L262" s="230">
        <f t="shared" si="264"/>
        <v>0</v>
      </c>
      <c r="M262" s="247" t="e">
        <f t="shared" si="265"/>
        <v>#DIV/0!</v>
      </c>
      <c r="N262" s="400"/>
      <c r="O262" s="227">
        <v>0</v>
      </c>
      <c r="P262" s="227">
        <v>0</v>
      </c>
      <c r="Q262" s="230">
        <f t="shared" si="266"/>
        <v>0</v>
      </c>
      <c r="R262" s="247">
        <f t="shared" si="267"/>
        <v>0</v>
      </c>
      <c r="S262" s="395"/>
      <c r="T262" s="376"/>
      <c r="U262" s="227">
        <v>0</v>
      </c>
      <c r="V262" s="227">
        <v>0</v>
      </c>
      <c r="W262" s="162">
        <f>IFERROR(((V262/U262)*1),0)</f>
        <v>0</v>
      </c>
      <c r="X262" s="378"/>
    </row>
    <row r="263" spans="1:24" ht="15.75" hidden="1" thickBot="1" x14ac:dyDescent="0.3">
      <c r="A263" s="397"/>
      <c r="B263" s="398"/>
      <c r="C263" s="399"/>
      <c r="D263" s="399"/>
      <c r="E263" s="160" t="s">
        <v>288</v>
      </c>
      <c r="F263" s="272">
        <v>0</v>
      </c>
      <c r="G263" s="272">
        <v>0</v>
      </c>
      <c r="H263" s="161">
        <f t="shared" si="262"/>
        <v>0</v>
      </c>
      <c r="I263" s="247" t="e">
        <f t="shared" si="263"/>
        <v>#DIV/0!</v>
      </c>
      <c r="J263" s="227">
        <v>0</v>
      </c>
      <c r="K263" s="227">
        <v>0</v>
      </c>
      <c r="L263" s="230">
        <f t="shared" si="264"/>
        <v>0</v>
      </c>
      <c r="M263" s="247" t="e">
        <f t="shared" si="265"/>
        <v>#DIV/0!</v>
      </c>
      <c r="N263" s="400"/>
      <c r="O263" s="227">
        <v>0</v>
      </c>
      <c r="P263" s="227">
        <v>0</v>
      </c>
      <c r="Q263" s="230">
        <f t="shared" si="266"/>
        <v>0</v>
      </c>
      <c r="R263" s="247">
        <f t="shared" si="267"/>
        <v>0</v>
      </c>
      <c r="S263" s="395"/>
      <c r="T263" s="376"/>
      <c r="U263" s="227">
        <v>0</v>
      </c>
      <c r="V263" s="227">
        <v>0</v>
      </c>
      <c r="W263" s="162">
        <f>IFERROR(((V263/U263)*1),0)</f>
        <v>0</v>
      </c>
      <c r="X263" s="379"/>
    </row>
    <row r="264" spans="1:24" ht="15.75" hidden="1" thickBot="1" x14ac:dyDescent="0.3">
      <c r="A264" s="386" t="s">
        <v>289</v>
      </c>
      <c r="B264" s="387"/>
      <c r="C264" s="388"/>
      <c r="D264" s="163"/>
      <c r="E264" s="164"/>
      <c r="F264" s="274">
        <f>SUM(F259:F263)</f>
        <v>0</v>
      </c>
      <c r="G264" s="274">
        <f t="shared" ref="G264:H264" si="269">SUM(G259:G263)</f>
        <v>0</v>
      </c>
      <c r="H264" s="165">
        <f t="shared" si="269"/>
        <v>0</v>
      </c>
      <c r="I264" s="248">
        <v>1</v>
      </c>
      <c r="J264" s="231">
        <f t="shared" ref="J264:L264" si="270">SUM(J259:J263)</f>
        <v>0</v>
      </c>
      <c r="K264" s="231">
        <f t="shared" si="270"/>
        <v>0</v>
      </c>
      <c r="L264" s="231">
        <f t="shared" si="270"/>
        <v>0</v>
      </c>
      <c r="M264" s="248">
        <v>1</v>
      </c>
      <c r="N264" s="231">
        <f>N259</f>
        <v>0</v>
      </c>
      <c r="O264" s="231">
        <f t="shared" ref="O264:Q264" si="271">SUM(O259:O263)</f>
        <v>0</v>
      </c>
      <c r="P264" s="231">
        <f t="shared" si="271"/>
        <v>0</v>
      </c>
      <c r="Q264" s="231">
        <f t="shared" si="271"/>
        <v>0</v>
      </c>
      <c r="R264" s="248">
        <v>1</v>
      </c>
      <c r="S264" s="231">
        <f>S259</f>
        <v>0</v>
      </c>
      <c r="T264" s="243">
        <f>T259</f>
        <v>0</v>
      </c>
      <c r="U264" s="236">
        <f>SUM(U259:U263)</f>
        <v>0</v>
      </c>
      <c r="V264" s="237">
        <f>SUM(V259:V263)</f>
        <v>0</v>
      </c>
      <c r="W264" s="166">
        <f>IFERROR(((V264/U264)*1),0)</f>
        <v>0</v>
      </c>
      <c r="X264" s="241">
        <f>IFERROR(((1-(1-T264)*W264)*1),0)</f>
        <v>1</v>
      </c>
    </row>
    <row r="265" spans="1:24" hidden="1" x14ac:dyDescent="0.25">
      <c r="A265" s="397">
        <f>A259+1</f>
        <v>44</v>
      </c>
      <c r="B265" s="398"/>
      <c r="C265" s="399"/>
      <c r="D265" s="399"/>
      <c r="E265" s="160" t="s">
        <v>284</v>
      </c>
      <c r="F265" s="272">
        <v>0</v>
      </c>
      <c r="G265" s="272">
        <v>0</v>
      </c>
      <c r="H265" s="161">
        <f>F265+G265</f>
        <v>0</v>
      </c>
      <c r="I265" s="247" t="e">
        <f>H265/$H$270</f>
        <v>#DIV/0!</v>
      </c>
      <c r="J265" s="227">
        <v>0</v>
      </c>
      <c r="K265" s="227">
        <v>0</v>
      </c>
      <c r="L265" s="230">
        <f>J265+K265</f>
        <v>0</v>
      </c>
      <c r="M265" s="247" t="e">
        <f>L265/$L$270</f>
        <v>#DIV/0!</v>
      </c>
      <c r="N265" s="400">
        <v>0</v>
      </c>
      <c r="O265" s="227">
        <v>0</v>
      </c>
      <c r="P265" s="227">
        <v>0</v>
      </c>
      <c r="Q265" s="230">
        <f>O265+P265</f>
        <v>0</v>
      </c>
      <c r="R265" s="247" t="e">
        <f>Q265/$Q$270</f>
        <v>#DIV/0!</v>
      </c>
      <c r="S265" s="395">
        <f>N270-Q270</f>
        <v>0</v>
      </c>
      <c r="T265" s="376">
        <f>IFERROR((S265/N270),0)</f>
        <v>0</v>
      </c>
      <c r="U265" s="227">
        <v>0</v>
      </c>
      <c r="V265" s="227">
        <v>0</v>
      </c>
      <c r="W265" s="162">
        <f>IFERROR(((V265/U265)*1),0)</f>
        <v>0</v>
      </c>
      <c r="X265" s="396"/>
    </row>
    <row r="266" spans="1:24" hidden="1" x14ac:dyDescent="0.25">
      <c r="A266" s="397"/>
      <c r="B266" s="398"/>
      <c r="C266" s="399"/>
      <c r="D266" s="399"/>
      <c r="E266" s="160" t="s">
        <v>285</v>
      </c>
      <c r="F266" s="272">
        <v>0</v>
      </c>
      <c r="G266" s="272">
        <v>0</v>
      </c>
      <c r="H266" s="161">
        <f t="shared" ref="H266:H269" si="272">F266+G266</f>
        <v>0</v>
      </c>
      <c r="I266" s="247" t="e">
        <f t="shared" ref="I266:I269" si="273">H266/$H$270</f>
        <v>#DIV/0!</v>
      </c>
      <c r="J266" s="227">
        <v>0</v>
      </c>
      <c r="K266" s="227">
        <v>0</v>
      </c>
      <c r="L266" s="230">
        <f t="shared" ref="L266:L269" si="274">J266+K266</f>
        <v>0</v>
      </c>
      <c r="M266" s="247" t="e">
        <f t="shared" ref="M266:M269" si="275">L266/$L$270</f>
        <v>#DIV/0!</v>
      </c>
      <c r="N266" s="400"/>
      <c r="O266" s="227">
        <v>0</v>
      </c>
      <c r="P266" s="227">
        <v>0</v>
      </c>
      <c r="Q266" s="230">
        <f t="shared" ref="Q266:Q269" si="276">O266+P266</f>
        <v>0</v>
      </c>
      <c r="R266" s="247" t="e">
        <f t="shared" ref="R266:R269" si="277">Q266/$Q$270</f>
        <v>#DIV/0!</v>
      </c>
      <c r="S266" s="395"/>
      <c r="T266" s="376"/>
      <c r="U266" s="227">
        <v>0</v>
      </c>
      <c r="V266" s="227">
        <v>0</v>
      </c>
      <c r="W266" s="162">
        <f t="shared" ref="W266:W267" si="278">IFERROR(((V266/U266)*1),0)</f>
        <v>0</v>
      </c>
      <c r="X266" s="378"/>
    </row>
    <row r="267" spans="1:24" hidden="1" x14ac:dyDescent="0.25">
      <c r="A267" s="397"/>
      <c r="B267" s="398"/>
      <c r="C267" s="399"/>
      <c r="D267" s="399"/>
      <c r="E267" s="160" t="s">
        <v>286</v>
      </c>
      <c r="F267" s="272">
        <v>0</v>
      </c>
      <c r="G267" s="272">
        <v>0</v>
      </c>
      <c r="H267" s="161">
        <f t="shared" si="272"/>
        <v>0</v>
      </c>
      <c r="I267" s="247" t="e">
        <f t="shared" si="273"/>
        <v>#DIV/0!</v>
      </c>
      <c r="J267" s="227">
        <v>0</v>
      </c>
      <c r="K267" s="227">
        <v>0</v>
      </c>
      <c r="L267" s="230">
        <f t="shared" si="274"/>
        <v>0</v>
      </c>
      <c r="M267" s="247" t="e">
        <f t="shared" si="275"/>
        <v>#DIV/0!</v>
      </c>
      <c r="N267" s="400"/>
      <c r="O267" s="227">
        <v>0</v>
      </c>
      <c r="P267" s="227">
        <v>0</v>
      </c>
      <c r="Q267" s="230">
        <f t="shared" si="276"/>
        <v>0</v>
      </c>
      <c r="R267" s="247" t="e">
        <f t="shared" si="277"/>
        <v>#DIV/0!</v>
      </c>
      <c r="S267" s="395"/>
      <c r="T267" s="376"/>
      <c r="U267" s="227">
        <v>0</v>
      </c>
      <c r="V267" s="227">
        <v>0</v>
      </c>
      <c r="W267" s="162">
        <f t="shared" si="278"/>
        <v>0</v>
      </c>
      <c r="X267" s="378"/>
    </row>
    <row r="268" spans="1:24" hidden="1" x14ac:dyDescent="0.25">
      <c r="A268" s="397"/>
      <c r="B268" s="398"/>
      <c r="C268" s="399"/>
      <c r="D268" s="399"/>
      <c r="E268" s="160" t="s">
        <v>287</v>
      </c>
      <c r="F268" s="272">
        <v>0</v>
      </c>
      <c r="G268" s="272">
        <v>0</v>
      </c>
      <c r="H268" s="161">
        <f t="shared" si="272"/>
        <v>0</v>
      </c>
      <c r="I268" s="247" t="e">
        <f t="shared" si="273"/>
        <v>#DIV/0!</v>
      </c>
      <c r="J268" s="227">
        <v>0</v>
      </c>
      <c r="K268" s="227">
        <v>0</v>
      </c>
      <c r="L268" s="230">
        <f t="shared" si="274"/>
        <v>0</v>
      </c>
      <c r="M268" s="247" t="e">
        <f t="shared" si="275"/>
        <v>#DIV/0!</v>
      </c>
      <c r="N268" s="400"/>
      <c r="O268" s="227">
        <v>0</v>
      </c>
      <c r="P268" s="227">
        <v>0</v>
      </c>
      <c r="Q268" s="230">
        <f t="shared" si="276"/>
        <v>0</v>
      </c>
      <c r="R268" s="247" t="e">
        <f t="shared" si="277"/>
        <v>#DIV/0!</v>
      </c>
      <c r="S268" s="395"/>
      <c r="T268" s="376"/>
      <c r="U268" s="227">
        <v>0</v>
      </c>
      <c r="V268" s="227">
        <v>0</v>
      </c>
      <c r="W268" s="162">
        <f>IFERROR(((V268/U268)*1),0)</f>
        <v>0</v>
      </c>
      <c r="X268" s="378"/>
    </row>
    <row r="269" spans="1:24" ht="15.75" hidden="1" thickBot="1" x14ac:dyDescent="0.3">
      <c r="A269" s="397"/>
      <c r="B269" s="398"/>
      <c r="C269" s="399"/>
      <c r="D269" s="399"/>
      <c r="E269" s="160" t="s">
        <v>288</v>
      </c>
      <c r="F269" s="272">
        <v>0</v>
      </c>
      <c r="G269" s="272">
        <v>0</v>
      </c>
      <c r="H269" s="161">
        <f t="shared" si="272"/>
        <v>0</v>
      </c>
      <c r="I269" s="247" t="e">
        <f t="shared" si="273"/>
        <v>#DIV/0!</v>
      </c>
      <c r="J269" s="227">
        <v>0</v>
      </c>
      <c r="K269" s="227">
        <v>0</v>
      </c>
      <c r="L269" s="230">
        <f t="shared" si="274"/>
        <v>0</v>
      </c>
      <c r="M269" s="247" t="e">
        <f t="shared" si="275"/>
        <v>#DIV/0!</v>
      </c>
      <c r="N269" s="400"/>
      <c r="O269" s="227">
        <v>0</v>
      </c>
      <c r="P269" s="227">
        <v>0</v>
      </c>
      <c r="Q269" s="230">
        <f t="shared" si="276"/>
        <v>0</v>
      </c>
      <c r="R269" s="247" t="e">
        <f t="shared" si="277"/>
        <v>#DIV/0!</v>
      </c>
      <c r="S269" s="395"/>
      <c r="T269" s="376"/>
      <c r="U269" s="227">
        <v>0</v>
      </c>
      <c r="V269" s="227">
        <v>0</v>
      </c>
      <c r="W269" s="162">
        <f>IFERROR(((V269/U269)*1),0)</f>
        <v>0</v>
      </c>
      <c r="X269" s="379"/>
    </row>
    <row r="270" spans="1:24" ht="15.75" hidden="1" thickBot="1" x14ac:dyDescent="0.3">
      <c r="A270" s="386" t="s">
        <v>289</v>
      </c>
      <c r="B270" s="387"/>
      <c r="C270" s="388"/>
      <c r="D270" s="163"/>
      <c r="E270" s="164"/>
      <c r="F270" s="274">
        <f>SUM(F265:F269)</f>
        <v>0</v>
      </c>
      <c r="G270" s="274">
        <f t="shared" ref="G270:H270" si="279">SUM(G265:G269)</f>
        <v>0</v>
      </c>
      <c r="H270" s="165">
        <f t="shared" si="279"/>
        <v>0</v>
      </c>
      <c r="I270" s="248">
        <v>1</v>
      </c>
      <c r="J270" s="231">
        <f t="shared" ref="J270:L270" si="280">SUM(J265:J269)</f>
        <v>0</v>
      </c>
      <c r="K270" s="231">
        <f t="shared" si="280"/>
        <v>0</v>
      </c>
      <c r="L270" s="231">
        <f t="shared" si="280"/>
        <v>0</v>
      </c>
      <c r="M270" s="248">
        <v>1</v>
      </c>
      <c r="N270" s="231">
        <f>N265</f>
        <v>0</v>
      </c>
      <c r="O270" s="231">
        <f t="shared" ref="O270:Q270" si="281">SUM(O265:O269)</f>
        <v>0</v>
      </c>
      <c r="P270" s="231">
        <f t="shared" si="281"/>
        <v>0</v>
      </c>
      <c r="Q270" s="231">
        <f t="shared" si="281"/>
        <v>0</v>
      </c>
      <c r="R270" s="248">
        <v>1</v>
      </c>
      <c r="S270" s="231">
        <f>S265</f>
        <v>0</v>
      </c>
      <c r="T270" s="243">
        <f>T265</f>
        <v>0</v>
      </c>
      <c r="U270" s="236">
        <f>SUM(U265:U269)</f>
        <v>0</v>
      </c>
      <c r="V270" s="237">
        <f>SUM(V265:V269)</f>
        <v>0</v>
      </c>
      <c r="W270" s="166">
        <f>IFERROR(((V270/U270)*1),0)</f>
        <v>0</v>
      </c>
      <c r="X270" s="241">
        <f>IFERROR(((1-(1-T270)*W270)*1),0)</f>
        <v>1</v>
      </c>
    </row>
    <row r="271" spans="1:24" hidden="1" x14ac:dyDescent="0.25">
      <c r="A271" s="397">
        <f>A265+1</f>
        <v>45</v>
      </c>
      <c r="B271" s="398"/>
      <c r="C271" s="399"/>
      <c r="D271" s="399"/>
      <c r="E271" s="160" t="s">
        <v>284</v>
      </c>
      <c r="F271" s="272">
        <v>0</v>
      </c>
      <c r="G271" s="272">
        <v>0</v>
      </c>
      <c r="H271" s="161">
        <f>F271+G271</f>
        <v>0</v>
      </c>
      <c r="I271" s="247" t="e">
        <f>H271/$H$276</f>
        <v>#DIV/0!</v>
      </c>
      <c r="J271" s="227">
        <v>0</v>
      </c>
      <c r="K271" s="227">
        <v>0</v>
      </c>
      <c r="L271" s="230">
        <f>J271+K271</f>
        <v>0</v>
      </c>
      <c r="M271" s="247" t="e">
        <f>L271/$L$276</f>
        <v>#DIV/0!</v>
      </c>
      <c r="N271" s="400">
        <v>0</v>
      </c>
      <c r="O271" s="227">
        <v>0</v>
      </c>
      <c r="P271" s="227">
        <v>0</v>
      </c>
      <c r="Q271" s="230">
        <f>O271+P271</f>
        <v>0</v>
      </c>
      <c r="R271" s="247" t="e">
        <f>Q271/$Q$276</f>
        <v>#DIV/0!</v>
      </c>
      <c r="S271" s="395">
        <f>N276-Q276</f>
        <v>0</v>
      </c>
      <c r="T271" s="376">
        <f>IFERROR((S271/N276),0)</f>
        <v>0</v>
      </c>
      <c r="U271" s="227">
        <v>0</v>
      </c>
      <c r="V271" s="227">
        <v>0</v>
      </c>
      <c r="W271" s="162">
        <f>IFERROR(((V271/U271)*1),0)</f>
        <v>0</v>
      </c>
      <c r="X271" s="396"/>
    </row>
    <row r="272" spans="1:24" hidden="1" x14ac:dyDescent="0.25">
      <c r="A272" s="397"/>
      <c r="B272" s="398"/>
      <c r="C272" s="399"/>
      <c r="D272" s="399"/>
      <c r="E272" s="160" t="s">
        <v>285</v>
      </c>
      <c r="F272" s="272">
        <v>0</v>
      </c>
      <c r="G272" s="272">
        <v>0</v>
      </c>
      <c r="H272" s="161">
        <f t="shared" ref="H272:H275" si="282">F272+G272</f>
        <v>0</v>
      </c>
      <c r="I272" s="247" t="e">
        <f t="shared" ref="I272:I275" si="283">H272/$H$276</f>
        <v>#DIV/0!</v>
      </c>
      <c r="J272" s="227">
        <v>0</v>
      </c>
      <c r="K272" s="227">
        <v>0</v>
      </c>
      <c r="L272" s="230">
        <f t="shared" ref="L272:L275" si="284">J272+K272</f>
        <v>0</v>
      </c>
      <c r="M272" s="247" t="e">
        <f t="shared" ref="M272:M275" si="285">L272/$L$276</f>
        <v>#DIV/0!</v>
      </c>
      <c r="N272" s="400"/>
      <c r="O272" s="227">
        <v>0</v>
      </c>
      <c r="P272" s="227">
        <v>0</v>
      </c>
      <c r="Q272" s="230">
        <f t="shared" ref="Q272:Q275" si="286">O272+P272</f>
        <v>0</v>
      </c>
      <c r="R272" s="247" t="e">
        <f t="shared" ref="R272:R275" si="287">Q272/$Q$276</f>
        <v>#DIV/0!</v>
      </c>
      <c r="S272" s="395"/>
      <c r="T272" s="376"/>
      <c r="U272" s="227">
        <v>0</v>
      </c>
      <c r="V272" s="227">
        <v>0</v>
      </c>
      <c r="W272" s="162">
        <f t="shared" ref="W272:W273" si="288">IFERROR(((V272/U272)*1),0)</f>
        <v>0</v>
      </c>
      <c r="X272" s="378"/>
    </row>
    <row r="273" spans="1:24" hidden="1" x14ac:dyDescent="0.25">
      <c r="A273" s="397"/>
      <c r="B273" s="398"/>
      <c r="C273" s="399"/>
      <c r="D273" s="399"/>
      <c r="E273" s="160" t="s">
        <v>286</v>
      </c>
      <c r="F273" s="272">
        <v>0</v>
      </c>
      <c r="G273" s="272">
        <v>0</v>
      </c>
      <c r="H273" s="161">
        <f t="shared" si="282"/>
        <v>0</v>
      </c>
      <c r="I273" s="247" t="e">
        <f t="shared" si="283"/>
        <v>#DIV/0!</v>
      </c>
      <c r="J273" s="227">
        <v>0</v>
      </c>
      <c r="K273" s="227">
        <v>0</v>
      </c>
      <c r="L273" s="230">
        <f t="shared" si="284"/>
        <v>0</v>
      </c>
      <c r="M273" s="247" t="e">
        <f t="shared" si="285"/>
        <v>#DIV/0!</v>
      </c>
      <c r="N273" s="400"/>
      <c r="O273" s="227">
        <v>0</v>
      </c>
      <c r="P273" s="227">
        <v>0</v>
      </c>
      <c r="Q273" s="230">
        <f t="shared" si="286"/>
        <v>0</v>
      </c>
      <c r="R273" s="247" t="e">
        <f t="shared" si="287"/>
        <v>#DIV/0!</v>
      </c>
      <c r="S273" s="395"/>
      <c r="T273" s="376"/>
      <c r="U273" s="227">
        <v>0</v>
      </c>
      <c r="V273" s="227">
        <v>0</v>
      </c>
      <c r="W273" s="162">
        <f t="shared" si="288"/>
        <v>0</v>
      </c>
      <c r="X273" s="378"/>
    </row>
    <row r="274" spans="1:24" hidden="1" x14ac:dyDescent="0.25">
      <c r="A274" s="397"/>
      <c r="B274" s="398"/>
      <c r="C274" s="399"/>
      <c r="D274" s="399"/>
      <c r="E274" s="160" t="s">
        <v>287</v>
      </c>
      <c r="F274" s="272">
        <v>0</v>
      </c>
      <c r="G274" s="272">
        <v>0</v>
      </c>
      <c r="H274" s="161">
        <f t="shared" si="282"/>
        <v>0</v>
      </c>
      <c r="I274" s="247" t="e">
        <f t="shared" si="283"/>
        <v>#DIV/0!</v>
      </c>
      <c r="J274" s="227">
        <v>0</v>
      </c>
      <c r="K274" s="227">
        <v>0</v>
      </c>
      <c r="L274" s="230">
        <f t="shared" si="284"/>
        <v>0</v>
      </c>
      <c r="M274" s="247" t="e">
        <f t="shared" si="285"/>
        <v>#DIV/0!</v>
      </c>
      <c r="N274" s="400"/>
      <c r="O274" s="227">
        <v>0</v>
      </c>
      <c r="P274" s="227">
        <v>0</v>
      </c>
      <c r="Q274" s="230">
        <f t="shared" si="286"/>
        <v>0</v>
      </c>
      <c r="R274" s="247" t="e">
        <f t="shared" si="287"/>
        <v>#DIV/0!</v>
      </c>
      <c r="S274" s="395"/>
      <c r="T274" s="376"/>
      <c r="U274" s="227">
        <v>0</v>
      </c>
      <c r="V274" s="227">
        <v>0</v>
      </c>
      <c r="W274" s="162">
        <f>IFERROR(((V274/U274)*1),0)</f>
        <v>0</v>
      </c>
      <c r="X274" s="378"/>
    </row>
    <row r="275" spans="1:24" ht="15.75" hidden="1" thickBot="1" x14ac:dyDescent="0.3">
      <c r="A275" s="397"/>
      <c r="B275" s="398"/>
      <c r="C275" s="399"/>
      <c r="D275" s="399"/>
      <c r="E275" s="160" t="s">
        <v>288</v>
      </c>
      <c r="F275" s="272">
        <v>0</v>
      </c>
      <c r="G275" s="272">
        <v>0</v>
      </c>
      <c r="H275" s="161">
        <f t="shared" si="282"/>
        <v>0</v>
      </c>
      <c r="I275" s="247" t="e">
        <f t="shared" si="283"/>
        <v>#DIV/0!</v>
      </c>
      <c r="J275" s="227">
        <v>0</v>
      </c>
      <c r="K275" s="227">
        <v>0</v>
      </c>
      <c r="L275" s="230">
        <f t="shared" si="284"/>
        <v>0</v>
      </c>
      <c r="M275" s="247" t="e">
        <f t="shared" si="285"/>
        <v>#DIV/0!</v>
      </c>
      <c r="N275" s="400"/>
      <c r="O275" s="227">
        <v>0</v>
      </c>
      <c r="P275" s="227">
        <v>0</v>
      </c>
      <c r="Q275" s="230">
        <f t="shared" si="286"/>
        <v>0</v>
      </c>
      <c r="R275" s="247" t="e">
        <f t="shared" si="287"/>
        <v>#DIV/0!</v>
      </c>
      <c r="S275" s="395"/>
      <c r="T275" s="376"/>
      <c r="U275" s="227">
        <v>0</v>
      </c>
      <c r="V275" s="227">
        <v>0</v>
      </c>
      <c r="W275" s="162">
        <f>IFERROR(((V275/U275)*1),0)</f>
        <v>0</v>
      </c>
      <c r="X275" s="379"/>
    </row>
    <row r="276" spans="1:24" ht="15.75" hidden="1" thickBot="1" x14ac:dyDescent="0.3">
      <c r="A276" s="386" t="s">
        <v>289</v>
      </c>
      <c r="B276" s="387"/>
      <c r="C276" s="388"/>
      <c r="D276" s="163"/>
      <c r="E276" s="164"/>
      <c r="F276" s="274">
        <f>SUM(F271:F275)</f>
        <v>0</v>
      </c>
      <c r="G276" s="274">
        <f t="shared" ref="G276:H276" si="289">SUM(G271:G275)</f>
        <v>0</v>
      </c>
      <c r="H276" s="165">
        <f t="shared" si="289"/>
        <v>0</v>
      </c>
      <c r="I276" s="248">
        <v>1</v>
      </c>
      <c r="J276" s="231">
        <f t="shared" ref="J276:L276" si="290">SUM(J271:J275)</f>
        <v>0</v>
      </c>
      <c r="K276" s="231">
        <f t="shared" si="290"/>
        <v>0</v>
      </c>
      <c r="L276" s="231">
        <f t="shared" si="290"/>
        <v>0</v>
      </c>
      <c r="M276" s="248">
        <v>1</v>
      </c>
      <c r="N276" s="231">
        <f>N271</f>
        <v>0</v>
      </c>
      <c r="O276" s="231">
        <f t="shared" ref="O276:Q276" si="291">SUM(O271:O275)</f>
        <v>0</v>
      </c>
      <c r="P276" s="231">
        <f t="shared" si="291"/>
        <v>0</v>
      </c>
      <c r="Q276" s="231">
        <f t="shared" si="291"/>
        <v>0</v>
      </c>
      <c r="R276" s="248">
        <v>1</v>
      </c>
      <c r="S276" s="231">
        <f>S271</f>
        <v>0</v>
      </c>
      <c r="T276" s="243">
        <f>T271</f>
        <v>0</v>
      </c>
      <c r="U276" s="236">
        <f>SUM(U271:U275)</f>
        <v>0</v>
      </c>
      <c r="V276" s="237">
        <f>SUM(V271:V275)</f>
        <v>0</v>
      </c>
      <c r="W276" s="166">
        <f>IFERROR(((V276/U276)*1),0)</f>
        <v>0</v>
      </c>
      <c r="X276" s="241">
        <f>IFERROR(((1-(1-T276)*W276)*1),0)</f>
        <v>1</v>
      </c>
    </row>
    <row r="277" spans="1:24" hidden="1" x14ac:dyDescent="0.25">
      <c r="A277" s="397">
        <f>A271+1</f>
        <v>46</v>
      </c>
      <c r="B277" s="398"/>
      <c r="C277" s="399"/>
      <c r="D277" s="399"/>
      <c r="E277" s="160" t="s">
        <v>284</v>
      </c>
      <c r="F277" s="272">
        <v>0</v>
      </c>
      <c r="G277" s="272">
        <v>0</v>
      </c>
      <c r="H277" s="161">
        <f>F277+G277</f>
        <v>0</v>
      </c>
      <c r="I277" s="247" t="e">
        <f>H277/$H$282</f>
        <v>#DIV/0!</v>
      </c>
      <c r="J277" s="227">
        <v>0</v>
      </c>
      <c r="K277" s="227">
        <v>0</v>
      </c>
      <c r="L277" s="230">
        <f>J277+K277</f>
        <v>0</v>
      </c>
      <c r="M277" s="247" t="e">
        <f>L277/$L$282</f>
        <v>#DIV/0!</v>
      </c>
      <c r="N277" s="400">
        <v>0</v>
      </c>
      <c r="O277" s="227">
        <v>0</v>
      </c>
      <c r="P277" s="227">
        <v>0</v>
      </c>
      <c r="Q277" s="230">
        <f>O277+P277</f>
        <v>0</v>
      </c>
      <c r="R277" s="247" t="e">
        <f>Q277/$Q$282</f>
        <v>#DIV/0!</v>
      </c>
      <c r="S277" s="395">
        <f>N282-Q282</f>
        <v>0</v>
      </c>
      <c r="T277" s="376">
        <f>IFERROR((S277/N282),0)</f>
        <v>0</v>
      </c>
      <c r="U277" s="227">
        <v>0</v>
      </c>
      <c r="V277" s="227">
        <v>0</v>
      </c>
      <c r="W277" s="162">
        <f>IFERROR(((V277/U277)*1),0)</f>
        <v>0</v>
      </c>
      <c r="X277" s="396"/>
    </row>
    <row r="278" spans="1:24" hidden="1" x14ac:dyDescent="0.25">
      <c r="A278" s="397"/>
      <c r="B278" s="398"/>
      <c r="C278" s="399"/>
      <c r="D278" s="399"/>
      <c r="E278" s="160" t="s">
        <v>285</v>
      </c>
      <c r="F278" s="272">
        <v>0</v>
      </c>
      <c r="G278" s="272">
        <v>0</v>
      </c>
      <c r="H278" s="161">
        <f t="shared" ref="H278:H281" si="292">F278+G278</f>
        <v>0</v>
      </c>
      <c r="I278" s="247" t="e">
        <f t="shared" ref="I278:I281" si="293">H278/$H$282</f>
        <v>#DIV/0!</v>
      </c>
      <c r="J278" s="227">
        <v>0</v>
      </c>
      <c r="K278" s="227">
        <v>0</v>
      </c>
      <c r="L278" s="230">
        <f t="shared" ref="L278:L281" si="294">J278+K278</f>
        <v>0</v>
      </c>
      <c r="M278" s="247" t="e">
        <f t="shared" ref="M278:M281" si="295">L278/$L$282</f>
        <v>#DIV/0!</v>
      </c>
      <c r="N278" s="400"/>
      <c r="O278" s="227">
        <v>0</v>
      </c>
      <c r="P278" s="227">
        <v>0</v>
      </c>
      <c r="Q278" s="230">
        <f t="shared" ref="Q278:Q281" si="296">O278+P278</f>
        <v>0</v>
      </c>
      <c r="R278" s="247" t="e">
        <f t="shared" ref="R278:R281" si="297">Q278/$Q$282</f>
        <v>#DIV/0!</v>
      </c>
      <c r="S278" s="395"/>
      <c r="T278" s="376"/>
      <c r="U278" s="227">
        <v>0</v>
      </c>
      <c r="V278" s="227">
        <v>0</v>
      </c>
      <c r="W278" s="162">
        <f t="shared" ref="W278:W279" si="298">IFERROR(((V278/U278)*1),0)</f>
        <v>0</v>
      </c>
      <c r="X278" s="378"/>
    </row>
    <row r="279" spans="1:24" hidden="1" x14ac:dyDescent="0.25">
      <c r="A279" s="397"/>
      <c r="B279" s="398"/>
      <c r="C279" s="399"/>
      <c r="D279" s="399"/>
      <c r="E279" s="160" t="s">
        <v>286</v>
      </c>
      <c r="F279" s="272">
        <v>0</v>
      </c>
      <c r="G279" s="272">
        <v>0</v>
      </c>
      <c r="H279" s="161">
        <f t="shared" si="292"/>
        <v>0</v>
      </c>
      <c r="I279" s="247" t="e">
        <f t="shared" si="293"/>
        <v>#DIV/0!</v>
      </c>
      <c r="J279" s="227">
        <v>0</v>
      </c>
      <c r="K279" s="227">
        <v>0</v>
      </c>
      <c r="L279" s="230">
        <f t="shared" si="294"/>
        <v>0</v>
      </c>
      <c r="M279" s="247" t="e">
        <f t="shared" si="295"/>
        <v>#DIV/0!</v>
      </c>
      <c r="N279" s="400"/>
      <c r="O279" s="227">
        <v>0</v>
      </c>
      <c r="P279" s="227">
        <v>0</v>
      </c>
      <c r="Q279" s="230">
        <f t="shared" si="296"/>
        <v>0</v>
      </c>
      <c r="R279" s="247" t="e">
        <f t="shared" si="297"/>
        <v>#DIV/0!</v>
      </c>
      <c r="S279" s="395"/>
      <c r="T279" s="376"/>
      <c r="U279" s="227">
        <v>0</v>
      </c>
      <c r="V279" s="227">
        <v>0</v>
      </c>
      <c r="W279" s="162">
        <f t="shared" si="298"/>
        <v>0</v>
      </c>
      <c r="X279" s="378"/>
    </row>
    <row r="280" spans="1:24" hidden="1" x14ac:dyDescent="0.25">
      <c r="A280" s="397"/>
      <c r="B280" s="398"/>
      <c r="C280" s="399"/>
      <c r="D280" s="399"/>
      <c r="E280" s="160" t="s">
        <v>287</v>
      </c>
      <c r="F280" s="272">
        <v>0</v>
      </c>
      <c r="G280" s="272">
        <v>0</v>
      </c>
      <c r="H280" s="161">
        <f t="shared" si="292"/>
        <v>0</v>
      </c>
      <c r="I280" s="247" t="e">
        <f t="shared" si="293"/>
        <v>#DIV/0!</v>
      </c>
      <c r="J280" s="227">
        <v>0</v>
      </c>
      <c r="K280" s="227">
        <v>0</v>
      </c>
      <c r="L280" s="230">
        <f t="shared" si="294"/>
        <v>0</v>
      </c>
      <c r="M280" s="247" t="e">
        <f t="shared" si="295"/>
        <v>#DIV/0!</v>
      </c>
      <c r="N280" s="400"/>
      <c r="O280" s="227">
        <v>0</v>
      </c>
      <c r="P280" s="227">
        <v>0</v>
      </c>
      <c r="Q280" s="230">
        <f t="shared" si="296"/>
        <v>0</v>
      </c>
      <c r="R280" s="247" t="e">
        <f t="shared" si="297"/>
        <v>#DIV/0!</v>
      </c>
      <c r="S280" s="395"/>
      <c r="T280" s="376"/>
      <c r="U280" s="227">
        <v>0</v>
      </c>
      <c r="V280" s="227">
        <v>0</v>
      </c>
      <c r="W280" s="162">
        <f>IFERROR(((V280/U280)*1),0)</f>
        <v>0</v>
      </c>
      <c r="X280" s="378"/>
    </row>
    <row r="281" spans="1:24" ht="15.75" hidden="1" thickBot="1" x14ac:dyDescent="0.3">
      <c r="A281" s="397"/>
      <c r="B281" s="398"/>
      <c r="C281" s="399"/>
      <c r="D281" s="399"/>
      <c r="E281" s="160" t="s">
        <v>288</v>
      </c>
      <c r="F281" s="272">
        <v>0</v>
      </c>
      <c r="G281" s="272">
        <v>0</v>
      </c>
      <c r="H281" s="161">
        <f t="shared" si="292"/>
        <v>0</v>
      </c>
      <c r="I281" s="247" t="e">
        <f t="shared" si="293"/>
        <v>#DIV/0!</v>
      </c>
      <c r="J281" s="227">
        <v>0</v>
      </c>
      <c r="K281" s="227">
        <v>0</v>
      </c>
      <c r="L281" s="230">
        <f t="shared" si="294"/>
        <v>0</v>
      </c>
      <c r="M281" s="247" t="e">
        <f t="shared" si="295"/>
        <v>#DIV/0!</v>
      </c>
      <c r="N281" s="400"/>
      <c r="O281" s="227">
        <v>0</v>
      </c>
      <c r="P281" s="227">
        <v>0</v>
      </c>
      <c r="Q281" s="230">
        <f t="shared" si="296"/>
        <v>0</v>
      </c>
      <c r="R281" s="247" t="e">
        <f t="shared" si="297"/>
        <v>#DIV/0!</v>
      </c>
      <c r="S281" s="395"/>
      <c r="T281" s="376"/>
      <c r="U281" s="227">
        <v>0</v>
      </c>
      <c r="V281" s="227">
        <v>0</v>
      </c>
      <c r="W281" s="162">
        <f>IFERROR(((V281/U281)*1),0)</f>
        <v>0</v>
      </c>
      <c r="X281" s="379"/>
    </row>
    <row r="282" spans="1:24" ht="15.75" hidden="1" thickBot="1" x14ac:dyDescent="0.3">
      <c r="A282" s="386" t="s">
        <v>289</v>
      </c>
      <c r="B282" s="387"/>
      <c r="C282" s="388"/>
      <c r="D282" s="163"/>
      <c r="E282" s="164"/>
      <c r="F282" s="274">
        <f>SUM(F277:F281)</f>
        <v>0</v>
      </c>
      <c r="G282" s="274">
        <f t="shared" ref="G282:H282" si="299">SUM(G277:G281)</f>
        <v>0</v>
      </c>
      <c r="H282" s="165">
        <f t="shared" si="299"/>
        <v>0</v>
      </c>
      <c r="I282" s="248">
        <v>1</v>
      </c>
      <c r="J282" s="231">
        <f t="shared" ref="J282:L282" si="300">SUM(J277:J281)</f>
        <v>0</v>
      </c>
      <c r="K282" s="231">
        <f t="shared" si="300"/>
        <v>0</v>
      </c>
      <c r="L282" s="231">
        <f t="shared" si="300"/>
        <v>0</v>
      </c>
      <c r="M282" s="248">
        <v>1</v>
      </c>
      <c r="N282" s="231">
        <f>N277</f>
        <v>0</v>
      </c>
      <c r="O282" s="231">
        <f t="shared" ref="O282:Q282" si="301">SUM(O277:O281)</f>
        <v>0</v>
      </c>
      <c r="P282" s="231">
        <f t="shared" si="301"/>
        <v>0</v>
      </c>
      <c r="Q282" s="231">
        <f t="shared" si="301"/>
        <v>0</v>
      </c>
      <c r="R282" s="248">
        <v>1</v>
      </c>
      <c r="S282" s="231">
        <f>S277</f>
        <v>0</v>
      </c>
      <c r="T282" s="243">
        <f>T277</f>
        <v>0</v>
      </c>
      <c r="U282" s="236">
        <f>SUM(U277:U281)</f>
        <v>0</v>
      </c>
      <c r="V282" s="237">
        <f>SUM(V277:V281)</f>
        <v>0</v>
      </c>
      <c r="W282" s="166">
        <f>IFERROR(((V282/U282)*1),0)</f>
        <v>0</v>
      </c>
      <c r="X282" s="241">
        <f>IFERROR(((1-(1-T282)*W282)*1),0)</f>
        <v>1</v>
      </c>
    </row>
    <row r="283" spans="1:24" hidden="1" x14ac:dyDescent="0.25">
      <c r="A283" s="397">
        <f>A277+1</f>
        <v>47</v>
      </c>
      <c r="B283" s="398"/>
      <c r="C283" s="399"/>
      <c r="D283" s="399"/>
      <c r="E283" s="160" t="s">
        <v>284</v>
      </c>
      <c r="F283" s="272">
        <v>0</v>
      </c>
      <c r="G283" s="272">
        <v>0</v>
      </c>
      <c r="H283" s="161">
        <f>F283+G283</f>
        <v>0</v>
      </c>
      <c r="I283" s="247" t="e">
        <f>H283/$H$288</f>
        <v>#DIV/0!</v>
      </c>
      <c r="J283" s="227">
        <v>0</v>
      </c>
      <c r="K283" s="227">
        <v>0</v>
      </c>
      <c r="L283" s="230">
        <f>J283+K283</f>
        <v>0</v>
      </c>
      <c r="M283" s="247" t="e">
        <f>L283/$L$288</f>
        <v>#DIV/0!</v>
      </c>
      <c r="N283" s="400">
        <v>0</v>
      </c>
      <c r="O283" s="227">
        <v>0</v>
      </c>
      <c r="P283" s="227">
        <v>0</v>
      </c>
      <c r="Q283" s="230">
        <f>O283+P283</f>
        <v>0</v>
      </c>
      <c r="R283" s="247" t="e">
        <f>Q283/$Q$288</f>
        <v>#DIV/0!</v>
      </c>
      <c r="S283" s="395">
        <f>N288-Q288</f>
        <v>0</v>
      </c>
      <c r="T283" s="376">
        <f>IFERROR((S283/N288),0)</f>
        <v>0</v>
      </c>
      <c r="U283" s="227">
        <v>0</v>
      </c>
      <c r="V283" s="227">
        <v>0</v>
      </c>
      <c r="W283" s="162">
        <f>IFERROR(((V283/U283)*1),0)</f>
        <v>0</v>
      </c>
      <c r="X283" s="396"/>
    </row>
    <row r="284" spans="1:24" hidden="1" x14ac:dyDescent="0.25">
      <c r="A284" s="397"/>
      <c r="B284" s="398"/>
      <c r="C284" s="399"/>
      <c r="D284" s="399"/>
      <c r="E284" s="160" t="s">
        <v>285</v>
      </c>
      <c r="F284" s="272">
        <v>0</v>
      </c>
      <c r="G284" s="272">
        <v>0</v>
      </c>
      <c r="H284" s="161">
        <f t="shared" ref="H284:H287" si="302">F284+G284</f>
        <v>0</v>
      </c>
      <c r="I284" s="247" t="e">
        <f t="shared" ref="I284:I287" si="303">H284/$H$288</f>
        <v>#DIV/0!</v>
      </c>
      <c r="J284" s="227">
        <v>0</v>
      </c>
      <c r="K284" s="227">
        <v>0</v>
      </c>
      <c r="L284" s="230">
        <f t="shared" ref="L284:L287" si="304">J284+K284</f>
        <v>0</v>
      </c>
      <c r="M284" s="247" t="e">
        <f t="shared" ref="M284:M287" si="305">L284/$L$288</f>
        <v>#DIV/0!</v>
      </c>
      <c r="N284" s="400"/>
      <c r="O284" s="227">
        <v>0</v>
      </c>
      <c r="P284" s="227">
        <v>0</v>
      </c>
      <c r="Q284" s="230">
        <f t="shared" ref="Q284:Q287" si="306">O284+P284</f>
        <v>0</v>
      </c>
      <c r="R284" s="247" t="e">
        <f t="shared" ref="R284:R287" si="307">Q284/$Q$288</f>
        <v>#DIV/0!</v>
      </c>
      <c r="S284" s="395"/>
      <c r="T284" s="376"/>
      <c r="U284" s="227">
        <v>0</v>
      </c>
      <c r="V284" s="227">
        <v>0</v>
      </c>
      <c r="W284" s="162">
        <f t="shared" ref="W284:W285" si="308">IFERROR(((V284/U284)*1),0)</f>
        <v>0</v>
      </c>
      <c r="X284" s="378"/>
    </row>
    <row r="285" spans="1:24" hidden="1" x14ac:dyDescent="0.25">
      <c r="A285" s="397"/>
      <c r="B285" s="398"/>
      <c r="C285" s="399"/>
      <c r="D285" s="399"/>
      <c r="E285" s="160" t="s">
        <v>286</v>
      </c>
      <c r="F285" s="272">
        <v>0</v>
      </c>
      <c r="G285" s="272">
        <v>0</v>
      </c>
      <c r="H285" s="161">
        <f t="shared" si="302"/>
        <v>0</v>
      </c>
      <c r="I285" s="247" t="e">
        <f t="shared" si="303"/>
        <v>#DIV/0!</v>
      </c>
      <c r="J285" s="227">
        <v>0</v>
      </c>
      <c r="K285" s="227">
        <v>0</v>
      </c>
      <c r="L285" s="230">
        <f t="shared" si="304"/>
        <v>0</v>
      </c>
      <c r="M285" s="247" t="e">
        <f t="shared" si="305"/>
        <v>#DIV/0!</v>
      </c>
      <c r="N285" s="400"/>
      <c r="O285" s="227">
        <v>0</v>
      </c>
      <c r="P285" s="227">
        <v>0</v>
      </c>
      <c r="Q285" s="230">
        <f t="shared" si="306"/>
        <v>0</v>
      </c>
      <c r="R285" s="247" t="e">
        <f t="shared" si="307"/>
        <v>#DIV/0!</v>
      </c>
      <c r="S285" s="395"/>
      <c r="T285" s="376"/>
      <c r="U285" s="227">
        <v>0</v>
      </c>
      <c r="V285" s="227">
        <v>0</v>
      </c>
      <c r="W285" s="162">
        <f t="shared" si="308"/>
        <v>0</v>
      </c>
      <c r="X285" s="378"/>
    </row>
    <row r="286" spans="1:24" hidden="1" x14ac:dyDescent="0.25">
      <c r="A286" s="397"/>
      <c r="B286" s="398"/>
      <c r="C286" s="399"/>
      <c r="D286" s="399"/>
      <c r="E286" s="160" t="s">
        <v>287</v>
      </c>
      <c r="F286" s="272">
        <v>0</v>
      </c>
      <c r="G286" s="272">
        <v>0</v>
      </c>
      <c r="H286" s="161">
        <f t="shared" si="302"/>
        <v>0</v>
      </c>
      <c r="I286" s="247" t="e">
        <f t="shared" si="303"/>
        <v>#DIV/0!</v>
      </c>
      <c r="J286" s="227">
        <v>0</v>
      </c>
      <c r="K286" s="227">
        <v>0</v>
      </c>
      <c r="L286" s="230">
        <f t="shared" si="304"/>
        <v>0</v>
      </c>
      <c r="M286" s="247" t="e">
        <f t="shared" si="305"/>
        <v>#DIV/0!</v>
      </c>
      <c r="N286" s="400"/>
      <c r="O286" s="227">
        <v>0</v>
      </c>
      <c r="P286" s="227">
        <v>0</v>
      </c>
      <c r="Q286" s="230">
        <f t="shared" si="306"/>
        <v>0</v>
      </c>
      <c r="R286" s="247" t="e">
        <f t="shared" si="307"/>
        <v>#DIV/0!</v>
      </c>
      <c r="S286" s="395"/>
      <c r="T286" s="376"/>
      <c r="U286" s="227">
        <v>0</v>
      </c>
      <c r="V286" s="227">
        <v>0</v>
      </c>
      <c r="W286" s="162">
        <f>IFERROR(((V286/U286)*1),0)</f>
        <v>0</v>
      </c>
      <c r="X286" s="378"/>
    </row>
    <row r="287" spans="1:24" ht="15.75" hidden="1" thickBot="1" x14ac:dyDescent="0.3">
      <c r="A287" s="397"/>
      <c r="B287" s="398"/>
      <c r="C287" s="399"/>
      <c r="D287" s="399"/>
      <c r="E287" s="160" t="s">
        <v>288</v>
      </c>
      <c r="F287" s="272">
        <v>0</v>
      </c>
      <c r="G287" s="272">
        <v>0</v>
      </c>
      <c r="H287" s="161">
        <f t="shared" si="302"/>
        <v>0</v>
      </c>
      <c r="I287" s="247" t="e">
        <f t="shared" si="303"/>
        <v>#DIV/0!</v>
      </c>
      <c r="J287" s="227">
        <v>0</v>
      </c>
      <c r="K287" s="227">
        <v>0</v>
      </c>
      <c r="L287" s="230">
        <f t="shared" si="304"/>
        <v>0</v>
      </c>
      <c r="M287" s="247" t="e">
        <f t="shared" si="305"/>
        <v>#DIV/0!</v>
      </c>
      <c r="N287" s="400"/>
      <c r="O287" s="227">
        <v>0</v>
      </c>
      <c r="P287" s="227">
        <v>0</v>
      </c>
      <c r="Q287" s="230">
        <f t="shared" si="306"/>
        <v>0</v>
      </c>
      <c r="R287" s="247" t="e">
        <f t="shared" si="307"/>
        <v>#DIV/0!</v>
      </c>
      <c r="S287" s="395"/>
      <c r="T287" s="376"/>
      <c r="U287" s="227">
        <v>0</v>
      </c>
      <c r="V287" s="227">
        <v>0</v>
      </c>
      <c r="W287" s="162">
        <f>IFERROR(((V287/U287)*1),0)</f>
        <v>0</v>
      </c>
      <c r="X287" s="379"/>
    </row>
    <row r="288" spans="1:24" ht="15.75" hidden="1" thickBot="1" x14ac:dyDescent="0.3">
      <c r="A288" s="386" t="s">
        <v>289</v>
      </c>
      <c r="B288" s="387"/>
      <c r="C288" s="388"/>
      <c r="D288" s="163"/>
      <c r="E288" s="164"/>
      <c r="F288" s="274">
        <f>SUM(F283:F287)</f>
        <v>0</v>
      </c>
      <c r="G288" s="274">
        <f t="shared" ref="G288:H288" si="309">SUM(G283:G287)</f>
        <v>0</v>
      </c>
      <c r="H288" s="165">
        <f t="shared" si="309"/>
        <v>0</v>
      </c>
      <c r="I288" s="248">
        <v>1</v>
      </c>
      <c r="J288" s="231">
        <f t="shared" ref="J288:L288" si="310">SUM(J283:J287)</f>
        <v>0</v>
      </c>
      <c r="K288" s="231">
        <f t="shared" si="310"/>
        <v>0</v>
      </c>
      <c r="L288" s="231">
        <f t="shared" si="310"/>
        <v>0</v>
      </c>
      <c r="M288" s="248">
        <v>1</v>
      </c>
      <c r="N288" s="231">
        <f>N283</f>
        <v>0</v>
      </c>
      <c r="O288" s="231">
        <f t="shared" ref="O288:Q288" si="311">SUM(O283:O287)</f>
        <v>0</v>
      </c>
      <c r="P288" s="231">
        <f t="shared" si="311"/>
        <v>0</v>
      </c>
      <c r="Q288" s="231">
        <f t="shared" si="311"/>
        <v>0</v>
      </c>
      <c r="R288" s="248">
        <v>1</v>
      </c>
      <c r="S288" s="231">
        <f>S283</f>
        <v>0</v>
      </c>
      <c r="T288" s="243">
        <f>T283</f>
        <v>0</v>
      </c>
      <c r="U288" s="236">
        <f>SUM(U283:U287)</f>
        <v>0</v>
      </c>
      <c r="V288" s="237">
        <f>SUM(V283:V287)</f>
        <v>0</v>
      </c>
      <c r="W288" s="166">
        <f>IFERROR(((V288/U288)*1),0)</f>
        <v>0</v>
      </c>
      <c r="X288" s="241">
        <f>IFERROR(((1-(1-T288)*W288)*1),0)</f>
        <v>1</v>
      </c>
    </row>
    <row r="289" spans="1:24" hidden="1" x14ac:dyDescent="0.25">
      <c r="A289" s="397">
        <f>A283+1</f>
        <v>48</v>
      </c>
      <c r="B289" s="398"/>
      <c r="C289" s="399"/>
      <c r="D289" s="399"/>
      <c r="E289" s="160" t="s">
        <v>284</v>
      </c>
      <c r="F289" s="272">
        <v>0</v>
      </c>
      <c r="G289" s="272">
        <v>0</v>
      </c>
      <c r="H289" s="161">
        <f>F289+G289</f>
        <v>0</v>
      </c>
      <c r="I289" s="247" t="e">
        <f>H289/$H$294</f>
        <v>#DIV/0!</v>
      </c>
      <c r="J289" s="227">
        <v>0</v>
      </c>
      <c r="K289" s="227">
        <v>0</v>
      </c>
      <c r="L289" s="230">
        <f>J289+K289</f>
        <v>0</v>
      </c>
      <c r="M289" s="247" t="e">
        <f>L289/$L$294</f>
        <v>#DIV/0!</v>
      </c>
      <c r="N289" s="400">
        <v>0</v>
      </c>
      <c r="O289" s="227">
        <v>0</v>
      </c>
      <c r="P289" s="227">
        <v>0</v>
      </c>
      <c r="Q289" s="230">
        <f>O289+P289</f>
        <v>0</v>
      </c>
      <c r="R289" s="247" t="e">
        <f>Q289/$Q$294</f>
        <v>#DIV/0!</v>
      </c>
      <c r="S289" s="395">
        <f>N294-Q294</f>
        <v>0</v>
      </c>
      <c r="T289" s="376">
        <f>IFERROR((S289/N294),0)</f>
        <v>0</v>
      </c>
      <c r="U289" s="227">
        <v>0</v>
      </c>
      <c r="V289" s="227">
        <v>0</v>
      </c>
      <c r="W289" s="162">
        <f>IFERROR(((V289/U289)*1),0)</f>
        <v>0</v>
      </c>
      <c r="X289" s="396"/>
    </row>
    <row r="290" spans="1:24" hidden="1" x14ac:dyDescent="0.25">
      <c r="A290" s="397"/>
      <c r="B290" s="398"/>
      <c r="C290" s="399"/>
      <c r="D290" s="399"/>
      <c r="E290" s="160" t="s">
        <v>285</v>
      </c>
      <c r="F290" s="272">
        <v>0</v>
      </c>
      <c r="G290" s="272">
        <v>0</v>
      </c>
      <c r="H290" s="161">
        <f t="shared" ref="H290:H293" si="312">F290+G290</f>
        <v>0</v>
      </c>
      <c r="I290" s="247" t="e">
        <f t="shared" ref="I290:I293" si="313">H290/$H$294</f>
        <v>#DIV/0!</v>
      </c>
      <c r="J290" s="227">
        <v>0</v>
      </c>
      <c r="K290" s="227">
        <v>0</v>
      </c>
      <c r="L290" s="230">
        <f t="shared" ref="L290:L293" si="314">J290+K290</f>
        <v>0</v>
      </c>
      <c r="M290" s="247" t="e">
        <f t="shared" ref="M290:M293" si="315">L290/$L$294</f>
        <v>#DIV/0!</v>
      </c>
      <c r="N290" s="400"/>
      <c r="O290" s="227">
        <v>0</v>
      </c>
      <c r="P290" s="227">
        <v>0</v>
      </c>
      <c r="Q290" s="230">
        <f t="shared" ref="Q290:Q293" si="316">O290+P290</f>
        <v>0</v>
      </c>
      <c r="R290" s="247" t="e">
        <f t="shared" ref="R290:R293" si="317">Q290/$Q$294</f>
        <v>#DIV/0!</v>
      </c>
      <c r="S290" s="395"/>
      <c r="T290" s="376"/>
      <c r="U290" s="227">
        <v>0</v>
      </c>
      <c r="V290" s="227">
        <v>0</v>
      </c>
      <c r="W290" s="162">
        <f t="shared" ref="W290:W291" si="318">IFERROR(((V290/U290)*1),0)</f>
        <v>0</v>
      </c>
      <c r="X290" s="378"/>
    </row>
    <row r="291" spans="1:24" hidden="1" x14ac:dyDescent="0.25">
      <c r="A291" s="397"/>
      <c r="B291" s="398"/>
      <c r="C291" s="399"/>
      <c r="D291" s="399"/>
      <c r="E291" s="160" t="s">
        <v>286</v>
      </c>
      <c r="F291" s="272">
        <v>0</v>
      </c>
      <c r="G291" s="272">
        <v>0</v>
      </c>
      <c r="H291" s="161">
        <f t="shared" si="312"/>
        <v>0</v>
      </c>
      <c r="I291" s="247" t="e">
        <f t="shared" si="313"/>
        <v>#DIV/0!</v>
      </c>
      <c r="J291" s="227">
        <v>0</v>
      </c>
      <c r="K291" s="227">
        <v>0</v>
      </c>
      <c r="L291" s="230">
        <f t="shared" si="314"/>
        <v>0</v>
      </c>
      <c r="M291" s="247" t="e">
        <f t="shared" si="315"/>
        <v>#DIV/0!</v>
      </c>
      <c r="N291" s="400"/>
      <c r="O291" s="227">
        <v>0</v>
      </c>
      <c r="P291" s="227">
        <v>0</v>
      </c>
      <c r="Q291" s="230">
        <f t="shared" si="316"/>
        <v>0</v>
      </c>
      <c r="R291" s="247" t="e">
        <f t="shared" si="317"/>
        <v>#DIV/0!</v>
      </c>
      <c r="S291" s="395"/>
      <c r="T291" s="376"/>
      <c r="U291" s="227">
        <v>0</v>
      </c>
      <c r="V291" s="227">
        <v>0</v>
      </c>
      <c r="W291" s="162">
        <f t="shared" si="318"/>
        <v>0</v>
      </c>
      <c r="X291" s="378"/>
    </row>
    <row r="292" spans="1:24" hidden="1" x14ac:dyDescent="0.25">
      <c r="A292" s="397"/>
      <c r="B292" s="398"/>
      <c r="C292" s="399"/>
      <c r="D292" s="399"/>
      <c r="E292" s="160" t="s">
        <v>287</v>
      </c>
      <c r="F292" s="272">
        <v>0</v>
      </c>
      <c r="G292" s="272">
        <v>0</v>
      </c>
      <c r="H292" s="161">
        <f t="shared" si="312"/>
        <v>0</v>
      </c>
      <c r="I292" s="247" t="e">
        <f t="shared" si="313"/>
        <v>#DIV/0!</v>
      </c>
      <c r="J292" s="227">
        <v>0</v>
      </c>
      <c r="K292" s="227">
        <v>0</v>
      </c>
      <c r="L292" s="230">
        <f t="shared" si="314"/>
        <v>0</v>
      </c>
      <c r="M292" s="247" t="e">
        <f t="shared" si="315"/>
        <v>#DIV/0!</v>
      </c>
      <c r="N292" s="400"/>
      <c r="O292" s="227">
        <v>0</v>
      </c>
      <c r="P292" s="227">
        <v>0</v>
      </c>
      <c r="Q292" s="230">
        <f t="shared" si="316"/>
        <v>0</v>
      </c>
      <c r="R292" s="247" t="e">
        <f t="shared" si="317"/>
        <v>#DIV/0!</v>
      </c>
      <c r="S292" s="395"/>
      <c r="T292" s="376"/>
      <c r="U292" s="227">
        <v>0</v>
      </c>
      <c r="V292" s="227">
        <v>0</v>
      </c>
      <c r="W292" s="162">
        <f>IFERROR(((V292/U292)*1),0)</f>
        <v>0</v>
      </c>
      <c r="X292" s="378"/>
    </row>
    <row r="293" spans="1:24" ht="15.75" hidden="1" thickBot="1" x14ac:dyDescent="0.3">
      <c r="A293" s="397"/>
      <c r="B293" s="398"/>
      <c r="C293" s="399"/>
      <c r="D293" s="399"/>
      <c r="E293" s="160" t="s">
        <v>288</v>
      </c>
      <c r="F293" s="272">
        <v>0</v>
      </c>
      <c r="G293" s="272">
        <v>0</v>
      </c>
      <c r="H293" s="161">
        <f t="shared" si="312"/>
        <v>0</v>
      </c>
      <c r="I293" s="247" t="e">
        <f t="shared" si="313"/>
        <v>#DIV/0!</v>
      </c>
      <c r="J293" s="227">
        <v>0</v>
      </c>
      <c r="K293" s="227">
        <v>0</v>
      </c>
      <c r="L293" s="230">
        <f t="shared" si="314"/>
        <v>0</v>
      </c>
      <c r="M293" s="247" t="e">
        <f t="shared" si="315"/>
        <v>#DIV/0!</v>
      </c>
      <c r="N293" s="400"/>
      <c r="O293" s="227">
        <v>0</v>
      </c>
      <c r="P293" s="227">
        <v>0</v>
      </c>
      <c r="Q293" s="230">
        <f t="shared" si="316"/>
        <v>0</v>
      </c>
      <c r="R293" s="247" t="e">
        <f t="shared" si="317"/>
        <v>#DIV/0!</v>
      </c>
      <c r="S293" s="395"/>
      <c r="T293" s="376"/>
      <c r="U293" s="227">
        <v>0</v>
      </c>
      <c r="V293" s="227">
        <v>0</v>
      </c>
      <c r="W293" s="162">
        <f>IFERROR(((V293/U293)*1),0)</f>
        <v>0</v>
      </c>
      <c r="X293" s="379"/>
    </row>
    <row r="294" spans="1:24" ht="15.75" hidden="1" thickBot="1" x14ac:dyDescent="0.3">
      <c r="A294" s="386" t="s">
        <v>289</v>
      </c>
      <c r="B294" s="387"/>
      <c r="C294" s="388"/>
      <c r="D294" s="163"/>
      <c r="E294" s="164"/>
      <c r="F294" s="274">
        <f>SUM(F289:F293)</f>
        <v>0</v>
      </c>
      <c r="G294" s="274">
        <f t="shared" ref="G294:H294" si="319">SUM(G289:G293)</f>
        <v>0</v>
      </c>
      <c r="H294" s="165">
        <f t="shared" si="319"/>
        <v>0</v>
      </c>
      <c r="I294" s="248">
        <v>1</v>
      </c>
      <c r="J294" s="231">
        <f t="shared" ref="J294:L294" si="320">SUM(J289:J293)</f>
        <v>0</v>
      </c>
      <c r="K294" s="231">
        <f t="shared" si="320"/>
        <v>0</v>
      </c>
      <c r="L294" s="231">
        <f t="shared" si="320"/>
        <v>0</v>
      </c>
      <c r="M294" s="248">
        <v>1</v>
      </c>
      <c r="N294" s="231">
        <f>N289</f>
        <v>0</v>
      </c>
      <c r="O294" s="231">
        <f t="shared" ref="O294:Q294" si="321">SUM(O289:O293)</f>
        <v>0</v>
      </c>
      <c r="P294" s="231">
        <f t="shared" si="321"/>
        <v>0</v>
      </c>
      <c r="Q294" s="231">
        <f t="shared" si="321"/>
        <v>0</v>
      </c>
      <c r="R294" s="248">
        <v>1</v>
      </c>
      <c r="S294" s="231">
        <f>S289</f>
        <v>0</v>
      </c>
      <c r="T294" s="243">
        <f>T289</f>
        <v>0</v>
      </c>
      <c r="U294" s="236">
        <f>SUM(U289:U293)</f>
        <v>0</v>
      </c>
      <c r="V294" s="237">
        <f>SUM(V289:V293)</f>
        <v>0</v>
      </c>
      <c r="W294" s="166">
        <f>IFERROR(((V294/U294)*1),0)</f>
        <v>0</v>
      </c>
      <c r="X294" s="241">
        <f>IFERROR(((1-(1-T294)*W294)*1),0)</f>
        <v>1</v>
      </c>
    </row>
    <row r="295" spans="1:24" hidden="1" x14ac:dyDescent="0.25">
      <c r="A295" s="397">
        <f>A289+1</f>
        <v>49</v>
      </c>
      <c r="B295" s="398"/>
      <c r="C295" s="399"/>
      <c r="D295" s="399"/>
      <c r="E295" s="160" t="s">
        <v>284</v>
      </c>
      <c r="F295" s="272">
        <v>0</v>
      </c>
      <c r="G295" s="272">
        <v>0</v>
      </c>
      <c r="H295" s="161">
        <f>F295+G295</f>
        <v>0</v>
      </c>
      <c r="I295" s="247" t="e">
        <f>H295/$H$300</f>
        <v>#DIV/0!</v>
      </c>
      <c r="J295" s="227">
        <v>0</v>
      </c>
      <c r="K295" s="227">
        <v>0</v>
      </c>
      <c r="L295" s="230">
        <f>J295+K295</f>
        <v>0</v>
      </c>
      <c r="M295" s="247" t="e">
        <f>L295/$L$300</f>
        <v>#DIV/0!</v>
      </c>
      <c r="N295" s="400">
        <v>0</v>
      </c>
      <c r="O295" s="227">
        <v>0</v>
      </c>
      <c r="P295" s="227">
        <v>0</v>
      </c>
      <c r="Q295" s="230">
        <f>O295+P295</f>
        <v>0</v>
      </c>
      <c r="R295" s="247" t="e">
        <f>Q295/$Q$300</f>
        <v>#DIV/0!</v>
      </c>
      <c r="S295" s="395">
        <f>N300-Q300</f>
        <v>0</v>
      </c>
      <c r="T295" s="376">
        <f>IFERROR((S295/N300),0)</f>
        <v>0</v>
      </c>
      <c r="U295" s="227">
        <v>0</v>
      </c>
      <c r="V295" s="227">
        <v>0</v>
      </c>
      <c r="W295" s="162">
        <f>IFERROR(((V295/U295)*1),0)</f>
        <v>0</v>
      </c>
      <c r="X295" s="396"/>
    </row>
    <row r="296" spans="1:24" hidden="1" x14ac:dyDescent="0.25">
      <c r="A296" s="397"/>
      <c r="B296" s="398"/>
      <c r="C296" s="399"/>
      <c r="D296" s="399"/>
      <c r="E296" s="160" t="s">
        <v>285</v>
      </c>
      <c r="F296" s="272">
        <v>0</v>
      </c>
      <c r="G296" s="272">
        <v>0</v>
      </c>
      <c r="H296" s="161">
        <f t="shared" ref="H296:H299" si="322">F296+G296</f>
        <v>0</v>
      </c>
      <c r="I296" s="247" t="e">
        <f t="shared" ref="I296:I299" si="323">H296/$H$300</f>
        <v>#DIV/0!</v>
      </c>
      <c r="J296" s="227">
        <v>0</v>
      </c>
      <c r="K296" s="227">
        <v>0</v>
      </c>
      <c r="L296" s="230">
        <f t="shared" ref="L296:L299" si="324">J296+K296</f>
        <v>0</v>
      </c>
      <c r="M296" s="247" t="e">
        <f t="shared" ref="M296:M299" si="325">L296/$L$300</f>
        <v>#DIV/0!</v>
      </c>
      <c r="N296" s="400"/>
      <c r="O296" s="227">
        <v>0</v>
      </c>
      <c r="P296" s="227">
        <v>0</v>
      </c>
      <c r="Q296" s="230">
        <f t="shared" ref="Q296:Q299" si="326">O296+P296</f>
        <v>0</v>
      </c>
      <c r="R296" s="247" t="e">
        <f t="shared" ref="R296:R299" si="327">Q296/$Q$300</f>
        <v>#DIV/0!</v>
      </c>
      <c r="S296" s="395"/>
      <c r="T296" s="376"/>
      <c r="U296" s="227">
        <v>0</v>
      </c>
      <c r="V296" s="227">
        <v>0</v>
      </c>
      <c r="W296" s="162">
        <f t="shared" ref="W296:W297" si="328">IFERROR(((V296/U296)*1),0)</f>
        <v>0</v>
      </c>
      <c r="X296" s="378"/>
    </row>
    <row r="297" spans="1:24" hidden="1" x14ac:dyDescent="0.25">
      <c r="A297" s="397"/>
      <c r="B297" s="398"/>
      <c r="C297" s="399"/>
      <c r="D297" s="399"/>
      <c r="E297" s="160" t="s">
        <v>286</v>
      </c>
      <c r="F297" s="272">
        <v>0</v>
      </c>
      <c r="G297" s="272">
        <v>0</v>
      </c>
      <c r="H297" s="161">
        <f t="shared" si="322"/>
        <v>0</v>
      </c>
      <c r="I297" s="247" t="e">
        <f t="shared" si="323"/>
        <v>#DIV/0!</v>
      </c>
      <c r="J297" s="227">
        <v>0</v>
      </c>
      <c r="K297" s="227">
        <v>0</v>
      </c>
      <c r="L297" s="230">
        <f t="shared" si="324"/>
        <v>0</v>
      </c>
      <c r="M297" s="247" t="e">
        <f t="shared" si="325"/>
        <v>#DIV/0!</v>
      </c>
      <c r="N297" s="400"/>
      <c r="O297" s="227">
        <v>0</v>
      </c>
      <c r="P297" s="227">
        <v>0</v>
      </c>
      <c r="Q297" s="230">
        <f t="shared" si="326"/>
        <v>0</v>
      </c>
      <c r="R297" s="247" t="e">
        <f t="shared" si="327"/>
        <v>#DIV/0!</v>
      </c>
      <c r="S297" s="395"/>
      <c r="T297" s="376"/>
      <c r="U297" s="227">
        <v>0</v>
      </c>
      <c r="V297" s="227">
        <v>0</v>
      </c>
      <c r="W297" s="162">
        <f t="shared" si="328"/>
        <v>0</v>
      </c>
      <c r="X297" s="378"/>
    </row>
    <row r="298" spans="1:24" hidden="1" x14ac:dyDescent="0.25">
      <c r="A298" s="397"/>
      <c r="B298" s="398"/>
      <c r="C298" s="399"/>
      <c r="D298" s="399"/>
      <c r="E298" s="160" t="s">
        <v>287</v>
      </c>
      <c r="F298" s="272">
        <v>0</v>
      </c>
      <c r="G298" s="272">
        <v>0</v>
      </c>
      <c r="H298" s="161">
        <f t="shared" si="322"/>
        <v>0</v>
      </c>
      <c r="I298" s="247" t="e">
        <f t="shared" si="323"/>
        <v>#DIV/0!</v>
      </c>
      <c r="J298" s="227">
        <v>0</v>
      </c>
      <c r="K298" s="227">
        <v>0</v>
      </c>
      <c r="L298" s="230">
        <f t="shared" si="324"/>
        <v>0</v>
      </c>
      <c r="M298" s="247" t="e">
        <f t="shared" si="325"/>
        <v>#DIV/0!</v>
      </c>
      <c r="N298" s="400"/>
      <c r="O298" s="227">
        <v>0</v>
      </c>
      <c r="P298" s="227">
        <v>0</v>
      </c>
      <c r="Q298" s="230">
        <f t="shared" si="326"/>
        <v>0</v>
      </c>
      <c r="R298" s="247" t="e">
        <f t="shared" si="327"/>
        <v>#DIV/0!</v>
      </c>
      <c r="S298" s="395"/>
      <c r="T298" s="376"/>
      <c r="U298" s="227">
        <v>0</v>
      </c>
      <c r="V298" s="227">
        <v>0</v>
      </c>
      <c r="W298" s="162">
        <f>IFERROR(((V298/U298)*1),0)</f>
        <v>0</v>
      </c>
      <c r="X298" s="378"/>
    </row>
    <row r="299" spans="1:24" ht="15.75" hidden="1" thickBot="1" x14ac:dyDescent="0.3">
      <c r="A299" s="397"/>
      <c r="B299" s="398"/>
      <c r="C299" s="399"/>
      <c r="D299" s="399"/>
      <c r="E299" s="160" t="s">
        <v>288</v>
      </c>
      <c r="F299" s="272">
        <v>0</v>
      </c>
      <c r="G299" s="272">
        <v>0</v>
      </c>
      <c r="H299" s="161">
        <f t="shared" si="322"/>
        <v>0</v>
      </c>
      <c r="I299" s="247" t="e">
        <f t="shared" si="323"/>
        <v>#DIV/0!</v>
      </c>
      <c r="J299" s="227">
        <v>0</v>
      </c>
      <c r="K299" s="227">
        <v>0</v>
      </c>
      <c r="L299" s="230">
        <f t="shared" si="324"/>
        <v>0</v>
      </c>
      <c r="M299" s="247" t="e">
        <f t="shared" si="325"/>
        <v>#DIV/0!</v>
      </c>
      <c r="N299" s="400"/>
      <c r="O299" s="227">
        <v>0</v>
      </c>
      <c r="P299" s="227">
        <v>0</v>
      </c>
      <c r="Q299" s="230">
        <f t="shared" si="326"/>
        <v>0</v>
      </c>
      <c r="R299" s="247" t="e">
        <f t="shared" si="327"/>
        <v>#DIV/0!</v>
      </c>
      <c r="S299" s="395"/>
      <c r="T299" s="376"/>
      <c r="U299" s="227">
        <v>0</v>
      </c>
      <c r="V299" s="227">
        <v>0</v>
      </c>
      <c r="W299" s="162">
        <f>IFERROR(((V299/U299)*1),0)</f>
        <v>0</v>
      </c>
      <c r="X299" s="379"/>
    </row>
    <row r="300" spans="1:24" ht="15.75" hidden="1" thickBot="1" x14ac:dyDescent="0.3">
      <c r="A300" s="386" t="s">
        <v>289</v>
      </c>
      <c r="B300" s="387"/>
      <c r="C300" s="388"/>
      <c r="D300" s="163"/>
      <c r="E300" s="164"/>
      <c r="F300" s="274">
        <f>SUM(F295:F299)</f>
        <v>0</v>
      </c>
      <c r="G300" s="274">
        <f t="shared" ref="G300:H300" si="329">SUM(G295:G299)</f>
        <v>0</v>
      </c>
      <c r="H300" s="165">
        <f t="shared" si="329"/>
        <v>0</v>
      </c>
      <c r="I300" s="248">
        <v>1</v>
      </c>
      <c r="J300" s="231">
        <f t="shared" ref="J300:L300" si="330">SUM(J295:J299)</f>
        <v>0</v>
      </c>
      <c r="K300" s="231">
        <f t="shared" si="330"/>
        <v>0</v>
      </c>
      <c r="L300" s="231">
        <f t="shared" si="330"/>
        <v>0</v>
      </c>
      <c r="M300" s="248">
        <v>1</v>
      </c>
      <c r="N300" s="231">
        <f>N295</f>
        <v>0</v>
      </c>
      <c r="O300" s="231">
        <f t="shared" ref="O300:Q300" si="331">SUM(O295:O299)</f>
        <v>0</v>
      </c>
      <c r="P300" s="231">
        <f t="shared" si="331"/>
        <v>0</v>
      </c>
      <c r="Q300" s="231">
        <f t="shared" si="331"/>
        <v>0</v>
      </c>
      <c r="R300" s="248">
        <v>1</v>
      </c>
      <c r="S300" s="231">
        <f>S295</f>
        <v>0</v>
      </c>
      <c r="T300" s="243">
        <f>T295</f>
        <v>0</v>
      </c>
      <c r="U300" s="236">
        <f>SUM(U295:U299)</f>
        <v>0</v>
      </c>
      <c r="V300" s="237">
        <f>SUM(V295:V299)</f>
        <v>0</v>
      </c>
      <c r="W300" s="166">
        <f>IFERROR(((V300/U300)*1),0)</f>
        <v>0</v>
      </c>
      <c r="X300" s="241">
        <f>IFERROR(((1-(1-T300)*W300)*1),0)</f>
        <v>1</v>
      </c>
    </row>
    <row r="301" spans="1:24" hidden="1" x14ac:dyDescent="0.25">
      <c r="A301" s="397">
        <f>A295+1</f>
        <v>50</v>
      </c>
      <c r="B301" s="398"/>
      <c r="C301" s="399"/>
      <c r="D301" s="399"/>
      <c r="E301" s="160" t="s">
        <v>284</v>
      </c>
      <c r="F301" s="272">
        <v>0</v>
      </c>
      <c r="G301" s="272">
        <v>0</v>
      </c>
      <c r="H301" s="161">
        <f>F301+G301</f>
        <v>0</v>
      </c>
      <c r="I301" s="247" t="e">
        <f>H301/$H$306</f>
        <v>#DIV/0!</v>
      </c>
      <c r="J301" s="227">
        <v>0</v>
      </c>
      <c r="K301" s="227">
        <v>0</v>
      </c>
      <c r="L301" s="230">
        <f>J301+K301</f>
        <v>0</v>
      </c>
      <c r="M301" s="247" t="e">
        <f>L301/$L$306</f>
        <v>#DIV/0!</v>
      </c>
      <c r="N301" s="400">
        <v>0</v>
      </c>
      <c r="O301" s="227">
        <v>0</v>
      </c>
      <c r="P301" s="227">
        <v>0</v>
      </c>
      <c r="Q301" s="230">
        <f>O301+P301</f>
        <v>0</v>
      </c>
      <c r="R301" s="247" t="e">
        <f>Q301/$Q$306</f>
        <v>#DIV/0!</v>
      </c>
      <c r="S301" s="395">
        <f>N306-Q306</f>
        <v>0</v>
      </c>
      <c r="T301" s="376">
        <f>IFERROR((S301/N306),0)</f>
        <v>0</v>
      </c>
      <c r="U301" s="227">
        <v>0</v>
      </c>
      <c r="V301" s="227">
        <v>0</v>
      </c>
      <c r="W301" s="162">
        <f>IFERROR(((V301/U301)*1),0)</f>
        <v>0</v>
      </c>
      <c r="X301" s="396"/>
    </row>
    <row r="302" spans="1:24" hidden="1" x14ac:dyDescent="0.25">
      <c r="A302" s="397"/>
      <c r="B302" s="398"/>
      <c r="C302" s="399"/>
      <c r="D302" s="399"/>
      <c r="E302" s="160" t="s">
        <v>285</v>
      </c>
      <c r="F302" s="272">
        <v>0</v>
      </c>
      <c r="G302" s="272">
        <v>0</v>
      </c>
      <c r="H302" s="161">
        <f t="shared" ref="H302:H305" si="332">F302+G302</f>
        <v>0</v>
      </c>
      <c r="I302" s="247" t="e">
        <f t="shared" ref="I302:I305" si="333">H302/$H$306</f>
        <v>#DIV/0!</v>
      </c>
      <c r="J302" s="227">
        <v>0</v>
      </c>
      <c r="K302" s="227">
        <v>0</v>
      </c>
      <c r="L302" s="230">
        <f t="shared" ref="L302:L305" si="334">J302+K302</f>
        <v>0</v>
      </c>
      <c r="M302" s="247" t="e">
        <f t="shared" ref="M302:M305" si="335">L302/$L$306</f>
        <v>#DIV/0!</v>
      </c>
      <c r="N302" s="400"/>
      <c r="O302" s="227">
        <v>0</v>
      </c>
      <c r="P302" s="227">
        <v>0</v>
      </c>
      <c r="Q302" s="230">
        <f t="shared" ref="Q302:Q305" si="336">O302+P302</f>
        <v>0</v>
      </c>
      <c r="R302" s="247" t="e">
        <f t="shared" ref="R302:R305" si="337">Q302/$Q$306</f>
        <v>#DIV/0!</v>
      </c>
      <c r="S302" s="395"/>
      <c r="T302" s="376"/>
      <c r="U302" s="227">
        <v>0</v>
      </c>
      <c r="V302" s="227">
        <v>0</v>
      </c>
      <c r="W302" s="162">
        <f t="shared" ref="W302:W303" si="338">IFERROR(((V302/U302)*1),0)</f>
        <v>0</v>
      </c>
      <c r="X302" s="378"/>
    </row>
    <row r="303" spans="1:24" hidden="1" x14ac:dyDescent="0.25">
      <c r="A303" s="397"/>
      <c r="B303" s="398"/>
      <c r="C303" s="399"/>
      <c r="D303" s="399"/>
      <c r="E303" s="160" t="s">
        <v>286</v>
      </c>
      <c r="F303" s="272">
        <v>0</v>
      </c>
      <c r="G303" s="272">
        <v>0</v>
      </c>
      <c r="H303" s="161">
        <f t="shared" si="332"/>
        <v>0</v>
      </c>
      <c r="I303" s="247" t="e">
        <f t="shared" si="333"/>
        <v>#DIV/0!</v>
      </c>
      <c r="J303" s="227">
        <v>0</v>
      </c>
      <c r="K303" s="227">
        <v>0</v>
      </c>
      <c r="L303" s="230">
        <f t="shared" si="334"/>
        <v>0</v>
      </c>
      <c r="M303" s="247" t="e">
        <f t="shared" si="335"/>
        <v>#DIV/0!</v>
      </c>
      <c r="N303" s="400"/>
      <c r="O303" s="227">
        <v>0</v>
      </c>
      <c r="P303" s="227">
        <v>0</v>
      </c>
      <c r="Q303" s="230">
        <f t="shared" si="336"/>
        <v>0</v>
      </c>
      <c r="R303" s="247" t="e">
        <f t="shared" si="337"/>
        <v>#DIV/0!</v>
      </c>
      <c r="S303" s="395"/>
      <c r="T303" s="376"/>
      <c r="U303" s="227">
        <v>0</v>
      </c>
      <c r="V303" s="227">
        <v>0</v>
      </c>
      <c r="W303" s="162">
        <f t="shared" si="338"/>
        <v>0</v>
      </c>
      <c r="X303" s="378"/>
    </row>
    <row r="304" spans="1:24" hidden="1" x14ac:dyDescent="0.25">
      <c r="A304" s="397"/>
      <c r="B304" s="398"/>
      <c r="C304" s="399"/>
      <c r="D304" s="399"/>
      <c r="E304" s="160" t="s">
        <v>287</v>
      </c>
      <c r="F304" s="272">
        <v>0</v>
      </c>
      <c r="G304" s="272">
        <v>0</v>
      </c>
      <c r="H304" s="161">
        <f t="shared" si="332"/>
        <v>0</v>
      </c>
      <c r="I304" s="247" t="e">
        <f t="shared" si="333"/>
        <v>#DIV/0!</v>
      </c>
      <c r="J304" s="227">
        <v>0</v>
      </c>
      <c r="K304" s="227">
        <v>0</v>
      </c>
      <c r="L304" s="230">
        <f t="shared" si="334"/>
        <v>0</v>
      </c>
      <c r="M304" s="247" t="e">
        <f t="shared" si="335"/>
        <v>#DIV/0!</v>
      </c>
      <c r="N304" s="400"/>
      <c r="O304" s="227">
        <v>0</v>
      </c>
      <c r="P304" s="227">
        <v>0</v>
      </c>
      <c r="Q304" s="230">
        <f t="shared" si="336"/>
        <v>0</v>
      </c>
      <c r="R304" s="247" t="e">
        <f t="shared" si="337"/>
        <v>#DIV/0!</v>
      </c>
      <c r="S304" s="395"/>
      <c r="T304" s="376"/>
      <c r="U304" s="227">
        <v>0</v>
      </c>
      <c r="V304" s="227">
        <v>0</v>
      </c>
      <c r="W304" s="162">
        <f>IFERROR(((V304/U304)*1),0)</f>
        <v>0</v>
      </c>
      <c r="X304" s="378"/>
    </row>
    <row r="305" spans="1:24" ht="15.75" hidden="1" thickBot="1" x14ac:dyDescent="0.3">
      <c r="A305" s="397"/>
      <c r="B305" s="398"/>
      <c r="C305" s="399"/>
      <c r="D305" s="399"/>
      <c r="E305" s="160" t="s">
        <v>288</v>
      </c>
      <c r="F305" s="272">
        <v>0</v>
      </c>
      <c r="G305" s="272">
        <v>0</v>
      </c>
      <c r="H305" s="161">
        <f t="shared" si="332"/>
        <v>0</v>
      </c>
      <c r="I305" s="247" t="e">
        <f t="shared" si="333"/>
        <v>#DIV/0!</v>
      </c>
      <c r="J305" s="227">
        <v>0</v>
      </c>
      <c r="K305" s="227">
        <v>0</v>
      </c>
      <c r="L305" s="230">
        <f t="shared" si="334"/>
        <v>0</v>
      </c>
      <c r="M305" s="247" t="e">
        <f t="shared" si="335"/>
        <v>#DIV/0!</v>
      </c>
      <c r="N305" s="400"/>
      <c r="O305" s="227">
        <v>0</v>
      </c>
      <c r="P305" s="227">
        <v>0</v>
      </c>
      <c r="Q305" s="230">
        <f t="shared" si="336"/>
        <v>0</v>
      </c>
      <c r="R305" s="247" t="e">
        <f t="shared" si="337"/>
        <v>#DIV/0!</v>
      </c>
      <c r="S305" s="395"/>
      <c r="T305" s="376"/>
      <c r="U305" s="227">
        <v>0</v>
      </c>
      <c r="V305" s="227">
        <v>0</v>
      </c>
      <c r="W305" s="162">
        <f>IFERROR(((V305/U305)*1),0)</f>
        <v>0</v>
      </c>
      <c r="X305" s="379"/>
    </row>
    <row r="306" spans="1:24" ht="15.75" hidden="1" thickBot="1" x14ac:dyDescent="0.3">
      <c r="A306" s="386" t="s">
        <v>289</v>
      </c>
      <c r="B306" s="387"/>
      <c r="C306" s="388"/>
      <c r="D306" s="163"/>
      <c r="E306" s="164"/>
      <c r="F306" s="274">
        <f>SUM(F301:F305)</f>
        <v>0</v>
      </c>
      <c r="G306" s="274">
        <f t="shared" ref="G306:H306" si="339">SUM(G301:G305)</f>
        <v>0</v>
      </c>
      <c r="H306" s="165">
        <f t="shared" si="339"/>
        <v>0</v>
      </c>
      <c r="I306" s="248">
        <v>1</v>
      </c>
      <c r="J306" s="231">
        <f t="shared" ref="J306:L306" si="340">SUM(J301:J305)</f>
        <v>0</v>
      </c>
      <c r="K306" s="231">
        <f t="shared" si="340"/>
        <v>0</v>
      </c>
      <c r="L306" s="231">
        <f t="shared" si="340"/>
        <v>0</v>
      </c>
      <c r="M306" s="248">
        <v>1</v>
      </c>
      <c r="N306" s="231">
        <f>N301</f>
        <v>0</v>
      </c>
      <c r="O306" s="231">
        <f t="shared" ref="O306:Q306" si="341">SUM(O301:O305)</f>
        <v>0</v>
      </c>
      <c r="P306" s="231">
        <f t="shared" si="341"/>
        <v>0</v>
      </c>
      <c r="Q306" s="231">
        <f t="shared" si="341"/>
        <v>0</v>
      </c>
      <c r="R306" s="248">
        <v>1</v>
      </c>
      <c r="S306" s="231">
        <f>S301</f>
        <v>0</v>
      </c>
      <c r="T306" s="243">
        <f>T301</f>
        <v>0</v>
      </c>
      <c r="U306" s="236">
        <f>SUM(U301:U305)</f>
        <v>0</v>
      </c>
      <c r="V306" s="237">
        <f>SUM(V301:V305)</f>
        <v>0</v>
      </c>
      <c r="W306" s="166">
        <f>IFERROR(((V306/U306)*1),0)</f>
        <v>0</v>
      </c>
      <c r="X306" s="241">
        <f>IFERROR(((1-(1-T306)*W306)*1),0)</f>
        <v>1</v>
      </c>
    </row>
    <row r="307" spans="1:24" hidden="1" x14ac:dyDescent="0.25">
      <c r="A307" s="397">
        <f>A301+1</f>
        <v>51</v>
      </c>
      <c r="B307" s="398"/>
      <c r="C307" s="399"/>
      <c r="D307" s="399"/>
      <c r="E307" s="160" t="s">
        <v>284</v>
      </c>
      <c r="F307" s="272">
        <v>0</v>
      </c>
      <c r="G307" s="272">
        <v>0</v>
      </c>
      <c r="H307" s="161">
        <f>F307+G307</f>
        <v>0</v>
      </c>
      <c r="I307" s="247" t="e">
        <f>H307/$H$312</f>
        <v>#DIV/0!</v>
      </c>
      <c r="J307" s="227">
        <v>0</v>
      </c>
      <c r="K307" s="227">
        <v>0</v>
      </c>
      <c r="L307" s="230">
        <f>J307+K307</f>
        <v>0</v>
      </c>
      <c r="M307" s="247" t="e">
        <f>L307/$L$312</f>
        <v>#DIV/0!</v>
      </c>
      <c r="N307" s="400">
        <v>0</v>
      </c>
      <c r="O307" s="227">
        <v>0</v>
      </c>
      <c r="P307" s="227">
        <v>0</v>
      </c>
      <c r="Q307" s="230">
        <f>O307+P307</f>
        <v>0</v>
      </c>
      <c r="R307" s="247" t="e">
        <f>Q307/$Q$312</f>
        <v>#DIV/0!</v>
      </c>
      <c r="S307" s="395">
        <f>N312-Q312</f>
        <v>0</v>
      </c>
      <c r="T307" s="376">
        <f>IFERROR((S307/N312),0)</f>
        <v>0</v>
      </c>
      <c r="U307" s="227">
        <v>0</v>
      </c>
      <c r="V307" s="227">
        <v>0</v>
      </c>
      <c r="W307" s="162">
        <f>IFERROR(((V307/U307)*1),0)</f>
        <v>0</v>
      </c>
      <c r="X307" s="396"/>
    </row>
    <row r="308" spans="1:24" hidden="1" x14ac:dyDescent="0.25">
      <c r="A308" s="397"/>
      <c r="B308" s="398"/>
      <c r="C308" s="399"/>
      <c r="D308" s="399"/>
      <c r="E308" s="160" t="s">
        <v>285</v>
      </c>
      <c r="F308" s="272">
        <v>0</v>
      </c>
      <c r="G308" s="272">
        <v>0</v>
      </c>
      <c r="H308" s="161">
        <f t="shared" ref="H308:H311" si="342">F308+G308</f>
        <v>0</v>
      </c>
      <c r="I308" s="247" t="e">
        <f t="shared" ref="I308:I311" si="343">H308/$H$312</f>
        <v>#DIV/0!</v>
      </c>
      <c r="J308" s="227">
        <v>0</v>
      </c>
      <c r="K308" s="227">
        <v>0</v>
      </c>
      <c r="L308" s="230">
        <f t="shared" ref="L308:L311" si="344">J308+K308</f>
        <v>0</v>
      </c>
      <c r="M308" s="247" t="e">
        <f t="shared" ref="M308:M311" si="345">L308/$L$312</f>
        <v>#DIV/0!</v>
      </c>
      <c r="N308" s="400"/>
      <c r="O308" s="227">
        <v>0</v>
      </c>
      <c r="P308" s="227">
        <v>0</v>
      </c>
      <c r="Q308" s="230">
        <f t="shared" ref="Q308:Q311" si="346">O308+P308</f>
        <v>0</v>
      </c>
      <c r="R308" s="247" t="e">
        <f t="shared" ref="R308:R311" si="347">Q308/$Q$312</f>
        <v>#DIV/0!</v>
      </c>
      <c r="S308" s="395"/>
      <c r="T308" s="376"/>
      <c r="U308" s="227">
        <v>0</v>
      </c>
      <c r="V308" s="227">
        <v>0</v>
      </c>
      <c r="W308" s="162">
        <f t="shared" ref="W308:W309" si="348">IFERROR(((V308/U308)*1),0)</f>
        <v>0</v>
      </c>
      <c r="X308" s="378"/>
    </row>
    <row r="309" spans="1:24" hidden="1" x14ac:dyDescent="0.25">
      <c r="A309" s="397"/>
      <c r="B309" s="398"/>
      <c r="C309" s="399"/>
      <c r="D309" s="399"/>
      <c r="E309" s="160" t="s">
        <v>286</v>
      </c>
      <c r="F309" s="272">
        <v>0</v>
      </c>
      <c r="G309" s="272">
        <v>0</v>
      </c>
      <c r="H309" s="161">
        <f t="shared" si="342"/>
        <v>0</v>
      </c>
      <c r="I309" s="247" t="e">
        <f t="shared" si="343"/>
        <v>#DIV/0!</v>
      </c>
      <c r="J309" s="227">
        <v>0</v>
      </c>
      <c r="K309" s="227">
        <v>0</v>
      </c>
      <c r="L309" s="230">
        <f t="shared" si="344"/>
        <v>0</v>
      </c>
      <c r="M309" s="247" t="e">
        <f t="shared" si="345"/>
        <v>#DIV/0!</v>
      </c>
      <c r="N309" s="400"/>
      <c r="O309" s="227">
        <v>0</v>
      </c>
      <c r="P309" s="227">
        <v>0</v>
      </c>
      <c r="Q309" s="230">
        <f t="shared" si="346"/>
        <v>0</v>
      </c>
      <c r="R309" s="247" t="e">
        <f t="shared" si="347"/>
        <v>#DIV/0!</v>
      </c>
      <c r="S309" s="395"/>
      <c r="T309" s="376"/>
      <c r="U309" s="227">
        <v>0</v>
      </c>
      <c r="V309" s="227">
        <v>0</v>
      </c>
      <c r="W309" s="162">
        <f t="shared" si="348"/>
        <v>0</v>
      </c>
      <c r="X309" s="378"/>
    </row>
    <row r="310" spans="1:24" hidden="1" x14ac:dyDescent="0.25">
      <c r="A310" s="397"/>
      <c r="B310" s="398"/>
      <c r="C310" s="399"/>
      <c r="D310" s="399"/>
      <c r="E310" s="160" t="s">
        <v>287</v>
      </c>
      <c r="F310" s="272">
        <v>0</v>
      </c>
      <c r="G310" s="272">
        <v>0</v>
      </c>
      <c r="H310" s="161">
        <f t="shared" si="342"/>
        <v>0</v>
      </c>
      <c r="I310" s="247" t="e">
        <f t="shared" si="343"/>
        <v>#DIV/0!</v>
      </c>
      <c r="J310" s="227">
        <v>0</v>
      </c>
      <c r="K310" s="227">
        <v>0</v>
      </c>
      <c r="L310" s="230">
        <f t="shared" si="344"/>
        <v>0</v>
      </c>
      <c r="M310" s="247" t="e">
        <f t="shared" si="345"/>
        <v>#DIV/0!</v>
      </c>
      <c r="N310" s="400"/>
      <c r="O310" s="227">
        <v>0</v>
      </c>
      <c r="P310" s="227">
        <v>0</v>
      </c>
      <c r="Q310" s="230">
        <f t="shared" si="346"/>
        <v>0</v>
      </c>
      <c r="R310" s="247" t="e">
        <f t="shared" si="347"/>
        <v>#DIV/0!</v>
      </c>
      <c r="S310" s="395"/>
      <c r="T310" s="376"/>
      <c r="U310" s="227">
        <v>0</v>
      </c>
      <c r="V310" s="227">
        <v>0</v>
      </c>
      <c r="W310" s="162">
        <f>IFERROR(((V310/U310)*1),0)</f>
        <v>0</v>
      </c>
      <c r="X310" s="378"/>
    </row>
    <row r="311" spans="1:24" ht="15.75" hidden="1" thickBot="1" x14ac:dyDescent="0.3">
      <c r="A311" s="397"/>
      <c r="B311" s="398"/>
      <c r="C311" s="399"/>
      <c r="D311" s="399"/>
      <c r="E311" s="160" t="s">
        <v>288</v>
      </c>
      <c r="F311" s="272">
        <v>0</v>
      </c>
      <c r="G311" s="272">
        <v>0</v>
      </c>
      <c r="H311" s="161">
        <f t="shared" si="342"/>
        <v>0</v>
      </c>
      <c r="I311" s="247" t="e">
        <f t="shared" si="343"/>
        <v>#DIV/0!</v>
      </c>
      <c r="J311" s="227">
        <v>0</v>
      </c>
      <c r="K311" s="227">
        <v>0</v>
      </c>
      <c r="L311" s="230">
        <f t="shared" si="344"/>
        <v>0</v>
      </c>
      <c r="M311" s="247" t="e">
        <f t="shared" si="345"/>
        <v>#DIV/0!</v>
      </c>
      <c r="N311" s="400"/>
      <c r="O311" s="227">
        <v>0</v>
      </c>
      <c r="P311" s="227">
        <v>0</v>
      </c>
      <c r="Q311" s="230">
        <f t="shared" si="346"/>
        <v>0</v>
      </c>
      <c r="R311" s="247" t="e">
        <f t="shared" si="347"/>
        <v>#DIV/0!</v>
      </c>
      <c r="S311" s="395"/>
      <c r="T311" s="376"/>
      <c r="U311" s="227">
        <v>0</v>
      </c>
      <c r="V311" s="227">
        <v>0</v>
      </c>
      <c r="W311" s="162">
        <f>IFERROR(((V311/U311)*1),0)</f>
        <v>0</v>
      </c>
      <c r="X311" s="379"/>
    </row>
    <row r="312" spans="1:24" ht="15.75" hidden="1" thickBot="1" x14ac:dyDescent="0.3">
      <c r="A312" s="386" t="s">
        <v>289</v>
      </c>
      <c r="B312" s="387"/>
      <c r="C312" s="388"/>
      <c r="D312" s="163"/>
      <c r="E312" s="164"/>
      <c r="F312" s="274">
        <f>SUM(F307:F311)</f>
        <v>0</v>
      </c>
      <c r="G312" s="274">
        <f t="shared" ref="G312:H312" si="349">SUM(G307:G311)</f>
        <v>0</v>
      </c>
      <c r="H312" s="165">
        <f t="shared" si="349"/>
        <v>0</v>
      </c>
      <c r="I312" s="248">
        <v>1</v>
      </c>
      <c r="J312" s="231">
        <f t="shared" ref="J312:L312" si="350">SUM(J307:J311)</f>
        <v>0</v>
      </c>
      <c r="K312" s="231">
        <f t="shared" si="350"/>
        <v>0</v>
      </c>
      <c r="L312" s="231">
        <f t="shared" si="350"/>
        <v>0</v>
      </c>
      <c r="M312" s="248">
        <v>1</v>
      </c>
      <c r="N312" s="231">
        <f>N307</f>
        <v>0</v>
      </c>
      <c r="O312" s="231">
        <f t="shared" ref="O312:Q312" si="351">SUM(O307:O311)</f>
        <v>0</v>
      </c>
      <c r="P312" s="231">
        <f t="shared" si="351"/>
        <v>0</v>
      </c>
      <c r="Q312" s="231">
        <f t="shared" si="351"/>
        <v>0</v>
      </c>
      <c r="R312" s="248">
        <v>1</v>
      </c>
      <c r="S312" s="231">
        <f>S307</f>
        <v>0</v>
      </c>
      <c r="T312" s="243">
        <f>T307</f>
        <v>0</v>
      </c>
      <c r="U312" s="236">
        <f>SUM(U307:U311)</f>
        <v>0</v>
      </c>
      <c r="V312" s="237">
        <f>SUM(V307:V311)</f>
        <v>0</v>
      </c>
      <c r="W312" s="166">
        <f>IFERROR(((V312/U312)*1),0)</f>
        <v>0</v>
      </c>
      <c r="X312" s="241">
        <f>IFERROR(((1-(1-T312)*W312)*1),0)</f>
        <v>1</v>
      </c>
    </row>
    <row r="313" spans="1:24" hidden="1" x14ac:dyDescent="0.25">
      <c r="A313" s="397">
        <f>A307+1</f>
        <v>52</v>
      </c>
      <c r="B313" s="398"/>
      <c r="C313" s="399"/>
      <c r="D313" s="399"/>
      <c r="E313" s="160" t="s">
        <v>284</v>
      </c>
      <c r="F313" s="272">
        <v>0</v>
      </c>
      <c r="G313" s="272">
        <v>0</v>
      </c>
      <c r="H313" s="161">
        <f>F313+G313</f>
        <v>0</v>
      </c>
      <c r="I313" s="247" t="e">
        <f>H313/$H$318</f>
        <v>#DIV/0!</v>
      </c>
      <c r="J313" s="227">
        <v>0</v>
      </c>
      <c r="K313" s="227">
        <v>0</v>
      </c>
      <c r="L313" s="230">
        <f>J313+K313</f>
        <v>0</v>
      </c>
      <c r="M313" s="247" t="e">
        <f>L313/$L$318</f>
        <v>#DIV/0!</v>
      </c>
      <c r="N313" s="400">
        <v>0</v>
      </c>
      <c r="O313" s="227">
        <v>0</v>
      </c>
      <c r="P313" s="227">
        <v>0</v>
      </c>
      <c r="Q313" s="230">
        <f>O313+P313</f>
        <v>0</v>
      </c>
      <c r="R313" s="247" t="e">
        <f>Q313/$Q$318</f>
        <v>#DIV/0!</v>
      </c>
      <c r="S313" s="395">
        <f>N318-Q318</f>
        <v>0</v>
      </c>
      <c r="T313" s="376">
        <f>IFERROR((S313/N318),0)</f>
        <v>0</v>
      </c>
      <c r="U313" s="227">
        <v>0</v>
      </c>
      <c r="V313" s="227">
        <v>0</v>
      </c>
      <c r="W313" s="162">
        <f>IFERROR(((V313/U313)*1),0)</f>
        <v>0</v>
      </c>
      <c r="X313" s="396"/>
    </row>
    <row r="314" spans="1:24" hidden="1" x14ac:dyDescent="0.25">
      <c r="A314" s="397"/>
      <c r="B314" s="398"/>
      <c r="C314" s="399"/>
      <c r="D314" s="399"/>
      <c r="E314" s="160" t="s">
        <v>285</v>
      </c>
      <c r="F314" s="272">
        <v>0</v>
      </c>
      <c r="G314" s="272">
        <v>0</v>
      </c>
      <c r="H314" s="161">
        <f t="shared" ref="H314:H317" si="352">F314+G314</f>
        <v>0</v>
      </c>
      <c r="I314" s="247" t="e">
        <f t="shared" ref="I314:I317" si="353">H314/$H$318</f>
        <v>#DIV/0!</v>
      </c>
      <c r="J314" s="227">
        <v>0</v>
      </c>
      <c r="K314" s="227">
        <v>0</v>
      </c>
      <c r="L314" s="230">
        <f t="shared" ref="L314:L317" si="354">J314+K314</f>
        <v>0</v>
      </c>
      <c r="M314" s="247" t="e">
        <f t="shared" ref="M314:M317" si="355">L314/$L$318</f>
        <v>#DIV/0!</v>
      </c>
      <c r="N314" s="400"/>
      <c r="O314" s="227">
        <v>0</v>
      </c>
      <c r="P314" s="227">
        <v>0</v>
      </c>
      <c r="Q314" s="230">
        <f t="shared" ref="Q314:Q317" si="356">O314+P314</f>
        <v>0</v>
      </c>
      <c r="R314" s="247" t="e">
        <f t="shared" ref="R314:R317" si="357">Q314/$Q$318</f>
        <v>#DIV/0!</v>
      </c>
      <c r="S314" s="395"/>
      <c r="T314" s="376"/>
      <c r="U314" s="227">
        <v>0</v>
      </c>
      <c r="V314" s="227">
        <v>0</v>
      </c>
      <c r="W314" s="162">
        <f t="shared" ref="W314:W315" si="358">IFERROR(((V314/U314)*1),0)</f>
        <v>0</v>
      </c>
      <c r="X314" s="378"/>
    </row>
    <row r="315" spans="1:24" hidden="1" x14ac:dyDescent="0.25">
      <c r="A315" s="397"/>
      <c r="B315" s="398"/>
      <c r="C315" s="399"/>
      <c r="D315" s="399"/>
      <c r="E315" s="160" t="s">
        <v>286</v>
      </c>
      <c r="F315" s="272">
        <v>0</v>
      </c>
      <c r="G315" s="272">
        <v>0</v>
      </c>
      <c r="H315" s="161">
        <f t="shared" si="352"/>
        <v>0</v>
      </c>
      <c r="I315" s="247" t="e">
        <f t="shared" si="353"/>
        <v>#DIV/0!</v>
      </c>
      <c r="J315" s="227">
        <v>0</v>
      </c>
      <c r="K315" s="227">
        <v>0</v>
      </c>
      <c r="L315" s="230">
        <f t="shared" si="354"/>
        <v>0</v>
      </c>
      <c r="M315" s="247" t="e">
        <f t="shared" si="355"/>
        <v>#DIV/0!</v>
      </c>
      <c r="N315" s="400"/>
      <c r="O315" s="227">
        <v>0</v>
      </c>
      <c r="P315" s="227">
        <v>0</v>
      </c>
      <c r="Q315" s="230">
        <f t="shared" si="356"/>
        <v>0</v>
      </c>
      <c r="R315" s="247" t="e">
        <f t="shared" si="357"/>
        <v>#DIV/0!</v>
      </c>
      <c r="S315" s="395"/>
      <c r="T315" s="376"/>
      <c r="U315" s="227">
        <v>0</v>
      </c>
      <c r="V315" s="227">
        <v>0</v>
      </c>
      <c r="W315" s="162">
        <f t="shared" si="358"/>
        <v>0</v>
      </c>
      <c r="X315" s="378"/>
    </row>
    <row r="316" spans="1:24" hidden="1" x14ac:dyDescent="0.25">
      <c r="A316" s="397"/>
      <c r="B316" s="398"/>
      <c r="C316" s="399"/>
      <c r="D316" s="399"/>
      <c r="E316" s="160" t="s">
        <v>287</v>
      </c>
      <c r="F316" s="272">
        <v>0</v>
      </c>
      <c r="G316" s="272">
        <v>0</v>
      </c>
      <c r="H316" s="161">
        <f t="shared" si="352"/>
        <v>0</v>
      </c>
      <c r="I316" s="247" t="e">
        <f t="shared" si="353"/>
        <v>#DIV/0!</v>
      </c>
      <c r="J316" s="227">
        <v>0</v>
      </c>
      <c r="K316" s="227">
        <v>0</v>
      </c>
      <c r="L316" s="230">
        <f t="shared" si="354"/>
        <v>0</v>
      </c>
      <c r="M316" s="247" t="e">
        <f t="shared" si="355"/>
        <v>#DIV/0!</v>
      </c>
      <c r="N316" s="400"/>
      <c r="O316" s="227">
        <v>0</v>
      </c>
      <c r="P316" s="227">
        <v>0</v>
      </c>
      <c r="Q316" s="230">
        <f t="shared" si="356"/>
        <v>0</v>
      </c>
      <c r="R316" s="247" t="e">
        <f t="shared" si="357"/>
        <v>#DIV/0!</v>
      </c>
      <c r="S316" s="395"/>
      <c r="T316" s="376"/>
      <c r="U316" s="227">
        <v>0</v>
      </c>
      <c r="V316" s="227">
        <v>0</v>
      </c>
      <c r="W316" s="162">
        <f>IFERROR(((V316/U316)*1),0)</f>
        <v>0</v>
      </c>
      <c r="X316" s="378"/>
    </row>
    <row r="317" spans="1:24" ht="15.75" hidden="1" thickBot="1" x14ac:dyDescent="0.3">
      <c r="A317" s="397"/>
      <c r="B317" s="398"/>
      <c r="C317" s="399"/>
      <c r="D317" s="399"/>
      <c r="E317" s="160" t="s">
        <v>288</v>
      </c>
      <c r="F317" s="272">
        <v>0</v>
      </c>
      <c r="G317" s="272">
        <v>0</v>
      </c>
      <c r="H317" s="161">
        <f t="shared" si="352"/>
        <v>0</v>
      </c>
      <c r="I317" s="247" t="e">
        <f t="shared" si="353"/>
        <v>#DIV/0!</v>
      </c>
      <c r="J317" s="227">
        <v>0</v>
      </c>
      <c r="K317" s="227">
        <v>0</v>
      </c>
      <c r="L317" s="230">
        <f t="shared" si="354"/>
        <v>0</v>
      </c>
      <c r="M317" s="247" t="e">
        <f t="shared" si="355"/>
        <v>#DIV/0!</v>
      </c>
      <c r="N317" s="400"/>
      <c r="O317" s="227">
        <v>0</v>
      </c>
      <c r="P317" s="227">
        <v>0</v>
      </c>
      <c r="Q317" s="230">
        <f t="shared" si="356"/>
        <v>0</v>
      </c>
      <c r="R317" s="247" t="e">
        <f t="shared" si="357"/>
        <v>#DIV/0!</v>
      </c>
      <c r="S317" s="395"/>
      <c r="T317" s="376"/>
      <c r="U317" s="227">
        <v>0</v>
      </c>
      <c r="V317" s="227">
        <v>0</v>
      </c>
      <c r="W317" s="162">
        <f>IFERROR(((V317/U317)*1),0)</f>
        <v>0</v>
      </c>
      <c r="X317" s="379"/>
    </row>
    <row r="318" spans="1:24" ht="15.75" hidden="1" thickBot="1" x14ac:dyDescent="0.3">
      <c r="A318" s="386" t="s">
        <v>289</v>
      </c>
      <c r="B318" s="387"/>
      <c r="C318" s="388"/>
      <c r="D318" s="163"/>
      <c r="E318" s="164"/>
      <c r="F318" s="274">
        <f>SUM(F313:F317)</f>
        <v>0</v>
      </c>
      <c r="G318" s="274">
        <f t="shared" ref="G318:H318" si="359">SUM(G313:G317)</f>
        <v>0</v>
      </c>
      <c r="H318" s="165">
        <f t="shared" si="359"/>
        <v>0</v>
      </c>
      <c r="I318" s="248">
        <v>1</v>
      </c>
      <c r="J318" s="231">
        <f t="shared" ref="J318:L318" si="360">SUM(J313:J317)</f>
        <v>0</v>
      </c>
      <c r="K318" s="231">
        <f t="shared" si="360"/>
        <v>0</v>
      </c>
      <c r="L318" s="231">
        <f t="shared" si="360"/>
        <v>0</v>
      </c>
      <c r="M318" s="248">
        <v>1</v>
      </c>
      <c r="N318" s="231">
        <f>N313</f>
        <v>0</v>
      </c>
      <c r="O318" s="231">
        <f t="shared" ref="O318:Q318" si="361">SUM(O313:O317)</f>
        <v>0</v>
      </c>
      <c r="P318" s="231">
        <f t="shared" si="361"/>
        <v>0</v>
      </c>
      <c r="Q318" s="231">
        <f t="shared" si="361"/>
        <v>0</v>
      </c>
      <c r="R318" s="248">
        <v>1</v>
      </c>
      <c r="S318" s="231">
        <f>S313</f>
        <v>0</v>
      </c>
      <c r="T318" s="243">
        <f>T313</f>
        <v>0</v>
      </c>
      <c r="U318" s="236">
        <f>SUM(U313:U317)</f>
        <v>0</v>
      </c>
      <c r="V318" s="237">
        <f>SUM(V313:V317)</f>
        <v>0</v>
      </c>
      <c r="W318" s="166">
        <f>IFERROR(((V318/U318)*1),0)</f>
        <v>0</v>
      </c>
      <c r="X318" s="241">
        <f>IFERROR(((1-(1-T318)*W318)*1),0)</f>
        <v>1</v>
      </c>
    </row>
    <row r="319" spans="1:24" hidden="1" x14ac:dyDescent="0.25">
      <c r="A319" s="397">
        <f>A313+1</f>
        <v>53</v>
      </c>
      <c r="B319" s="398"/>
      <c r="C319" s="399"/>
      <c r="D319" s="399"/>
      <c r="E319" s="160" t="s">
        <v>284</v>
      </c>
      <c r="F319" s="272">
        <v>0</v>
      </c>
      <c r="G319" s="272">
        <v>0</v>
      </c>
      <c r="H319" s="161">
        <f>F319+G319</f>
        <v>0</v>
      </c>
      <c r="I319" s="247" t="e">
        <f>H319/$H$324</f>
        <v>#DIV/0!</v>
      </c>
      <c r="J319" s="227">
        <v>0</v>
      </c>
      <c r="K319" s="227">
        <v>0</v>
      </c>
      <c r="L319" s="230">
        <f>J319+K319</f>
        <v>0</v>
      </c>
      <c r="M319" s="247" t="e">
        <f>L319/$L$324</f>
        <v>#DIV/0!</v>
      </c>
      <c r="N319" s="400">
        <v>0</v>
      </c>
      <c r="O319" s="227">
        <v>0</v>
      </c>
      <c r="P319" s="227">
        <v>0</v>
      </c>
      <c r="Q319" s="230">
        <f>O319+P319</f>
        <v>0</v>
      </c>
      <c r="R319" s="247" t="e">
        <f>Q319/$Q$324</f>
        <v>#DIV/0!</v>
      </c>
      <c r="S319" s="395">
        <f>N324-Q324</f>
        <v>0</v>
      </c>
      <c r="T319" s="376">
        <f>IFERROR((S319/N324),0)</f>
        <v>0</v>
      </c>
      <c r="U319" s="227">
        <v>0</v>
      </c>
      <c r="V319" s="227">
        <v>0</v>
      </c>
      <c r="W319" s="162">
        <f>IFERROR(((V319/U319)*1),0)</f>
        <v>0</v>
      </c>
      <c r="X319" s="396"/>
    </row>
    <row r="320" spans="1:24" hidden="1" x14ac:dyDescent="0.25">
      <c r="A320" s="397"/>
      <c r="B320" s="398"/>
      <c r="C320" s="399"/>
      <c r="D320" s="399"/>
      <c r="E320" s="160" t="s">
        <v>285</v>
      </c>
      <c r="F320" s="272">
        <v>0</v>
      </c>
      <c r="G320" s="272">
        <v>0</v>
      </c>
      <c r="H320" s="161">
        <f t="shared" ref="H320:H323" si="362">F320+G320</f>
        <v>0</v>
      </c>
      <c r="I320" s="247" t="e">
        <f t="shared" ref="I320:I323" si="363">H320/$H$324</f>
        <v>#DIV/0!</v>
      </c>
      <c r="J320" s="227">
        <v>0</v>
      </c>
      <c r="K320" s="227">
        <v>0</v>
      </c>
      <c r="L320" s="230">
        <f t="shared" ref="L320:L323" si="364">J320+K320</f>
        <v>0</v>
      </c>
      <c r="M320" s="247" t="e">
        <f t="shared" ref="M320:M323" si="365">L320/$L$324</f>
        <v>#DIV/0!</v>
      </c>
      <c r="N320" s="400"/>
      <c r="O320" s="227">
        <v>0</v>
      </c>
      <c r="P320" s="227">
        <v>0</v>
      </c>
      <c r="Q320" s="230">
        <f t="shared" ref="Q320:Q323" si="366">O320+P320</f>
        <v>0</v>
      </c>
      <c r="R320" s="247" t="e">
        <f t="shared" ref="R320:R323" si="367">Q320/$Q$324</f>
        <v>#DIV/0!</v>
      </c>
      <c r="S320" s="395"/>
      <c r="T320" s="376"/>
      <c r="U320" s="227">
        <v>0</v>
      </c>
      <c r="V320" s="227">
        <v>0</v>
      </c>
      <c r="W320" s="162">
        <f t="shared" ref="W320:W321" si="368">IFERROR(((V320/U320)*1),0)</f>
        <v>0</v>
      </c>
      <c r="X320" s="378"/>
    </row>
    <row r="321" spans="1:24" hidden="1" x14ac:dyDescent="0.25">
      <c r="A321" s="397"/>
      <c r="B321" s="398"/>
      <c r="C321" s="399"/>
      <c r="D321" s="399"/>
      <c r="E321" s="160" t="s">
        <v>286</v>
      </c>
      <c r="F321" s="272">
        <v>0</v>
      </c>
      <c r="G321" s="272">
        <v>0</v>
      </c>
      <c r="H321" s="161">
        <f t="shared" si="362"/>
        <v>0</v>
      </c>
      <c r="I321" s="247" t="e">
        <f t="shared" si="363"/>
        <v>#DIV/0!</v>
      </c>
      <c r="J321" s="227">
        <v>0</v>
      </c>
      <c r="K321" s="227">
        <v>0</v>
      </c>
      <c r="L321" s="230">
        <f t="shared" si="364"/>
        <v>0</v>
      </c>
      <c r="M321" s="247" t="e">
        <f t="shared" si="365"/>
        <v>#DIV/0!</v>
      </c>
      <c r="N321" s="400"/>
      <c r="O321" s="227">
        <v>0</v>
      </c>
      <c r="P321" s="227">
        <v>0</v>
      </c>
      <c r="Q321" s="230">
        <f t="shared" si="366"/>
        <v>0</v>
      </c>
      <c r="R321" s="247" t="e">
        <f t="shared" si="367"/>
        <v>#DIV/0!</v>
      </c>
      <c r="S321" s="395"/>
      <c r="T321" s="376"/>
      <c r="U321" s="227">
        <v>0</v>
      </c>
      <c r="V321" s="227">
        <v>0</v>
      </c>
      <c r="W321" s="162">
        <f t="shared" si="368"/>
        <v>0</v>
      </c>
      <c r="X321" s="378"/>
    </row>
    <row r="322" spans="1:24" hidden="1" x14ac:dyDescent="0.25">
      <c r="A322" s="397"/>
      <c r="B322" s="398"/>
      <c r="C322" s="399"/>
      <c r="D322" s="399"/>
      <c r="E322" s="160" t="s">
        <v>287</v>
      </c>
      <c r="F322" s="272">
        <v>0</v>
      </c>
      <c r="G322" s="272">
        <v>0</v>
      </c>
      <c r="H322" s="161">
        <f t="shared" si="362"/>
        <v>0</v>
      </c>
      <c r="I322" s="247" t="e">
        <f t="shared" si="363"/>
        <v>#DIV/0!</v>
      </c>
      <c r="J322" s="227">
        <v>0</v>
      </c>
      <c r="K322" s="227">
        <v>0</v>
      </c>
      <c r="L322" s="230">
        <f t="shared" si="364"/>
        <v>0</v>
      </c>
      <c r="M322" s="247" t="e">
        <f t="shared" si="365"/>
        <v>#DIV/0!</v>
      </c>
      <c r="N322" s="400"/>
      <c r="O322" s="227">
        <v>0</v>
      </c>
      <c r="P322" s="227">
        <v>0</v>
      </c>
      <c r="Q322" s="230">
        <f t="shared" si="366"/>
        <v>0</v>
      </c>
      <c r="R322" s="247" t="e">
        <f t="shared" si="367"/>
        <v>#DIV/0!</v>
      </c>
      <c r="S322" s="395"/>
      <c r="T322" s="376"/>
      <c r="U322" s="227">
        <v>0</v>
      </c>
      <c r="V322" s="227">
        <v>0</v>
      </c>
      <c r="W322" s="162">
        <f>IFERROR(((V322/U322)*1),0)</f>
        <v>0</v>
      </c>
      <c r="X322" s="378"/>
    </row>
    <row r="323" spans="1:24" ht="15.75" hidden="1" thickBot="1" x14ac:dyDescent="0.3">
      <c r="A323" s="397"/>
      <c r="B323" s="398"/>
      <c r="C323" s="399"/>
      <c r="D323" s="399"/>
      <c r="E323" s="160" t="s">
        <v>288</v>
      </c>
      <c r="F323" s="272">
        <v>0</v>
      </c>
      <c r="G323" s="272">
        <v>0</v>
      </c>
      <c r="H323" s="161">
        <f t="shared" si="362"/>
        <v>0</v>
      </c>
      <c r="I323" s="247" t="e">
        <f t="shared" si="363"/>
        <v>#DIV/0!</v>
      </c>
      <c r="J323" s="227">
        <v>0</v>
      </c>
      <c r="K323" s="227">
        <v>0</v>
      </c>
      <c r="L323" s="230">
        <f t="shared" si="364"/>
        <v>0</v>
      </c>
      <c r="M323" s="247" t="e">
        <f t="shared" si="365"/>
        <v>#DIV/0!</v>
      </c>
      <c r="N323" s="400"/>
      <c r="O323" s="227">
        <v>0</v>
      </c>
      <c r="P323" s="227">
        <v>0</v>
      </c>
      <c r="Q323" s="230">
        <f t="shared" si="366"/>
        <v>0</v>
      </c>
      <c r="R323" s="247" t="e">
        <f t="shared" si="367"/>
        <v>#DIV/0!</v>
      </c>
      <c r="S323" s="395"/>
      <c r="T323" s="376"/>
      <c r="U323" s="227">
        <v>0</v>
      </c>
      <c r="V323" s="227">
        <v>0</v>
      </c>
      <c r="W323" s="162">
        <f>IFERROR(((V323/U323)*1),0)</f>
        <v>0</v>
      </c>
      <c r="X323" s="379"/>
    </row>
    <row r="324" spans="1:24" ht="15.75" hidden="1" thickBot="1" x14ac:dyDescent="0.3">
      <c r="A324" s="386" t="s">
        <v>289</v>
      </c>
      <c r="B324" s="387"/>
      <c r="C324" s="388"/>
      <c r="D324" s="163"/>
      <c r="E324" s="164"/>
      <c r="F324" s="274">
        <f>SUM(F319:F323)</f>
        <v>0</v>
      </c>
      <c r="G324" s="274">
        <f t="shared" ref="G324:H324" si="369">SUM(G319:G323)</f>
        <v>0</v>
      </c>
      <c r="H324" s="165">
        <f t="shared" si="369"/>
        <v>0</v>
      </c>
      <c r="I324" s="248">
        <v>1</v>
      </c>
      <c r="J324" s="231">
        <f t="shared" ref="J324:L324" si="370">SUM(J319:J323)</f>
        <v>0</v>
      </c>
      <c r="K324" s="231">
        <f t="shared" si="370"/>
        <v>0</v>
      </c>
      <c r="L324" s="231">
        <f t="shared" si="370"/>
        <v>0</v>
      </c>
      <c r="M324" s="248">
        <v>1</v>
      </c>
      <c r="N324" s="231">
        <f>N319</f>
        <v>0</v>
      </c>
      <c r="O324" s="231">
        <f t="shared" ref="O324:Q324" si="371">SUM(O319:O323)</f>
        <v>0</v>
      </c>
      <c r="P324" s="231">
        <f t="shared" si="371"/>
        <v>0</v>
      </c>
      <c r="Q324" s="231">
        <f t="shared" si="371"/>
        <v>0</v>
      </c>
      <c r="R324" s="248">
        <v>1</v>
      </c>
      <c r="S324" s="231">
        <f>S319</f>
        <v>0</v>
      </c>
      <c r="T324" s="243">
        <f>T319</f>
        <v>0</v>
      </c>
      <c r="U324" s="236">
        <f>SUM(U319:U323)</f>
        <v>0</v>
      </c>
      <c r="V324" s="237">
        <f>SUM(V319:V323)</f>
        <v>0</v>
      </c>
      <c r="W324" s="166">
        <f>IFERROR(((V324/U324)*1),0)</f>
        <v>0</v>
      </c>
      <c r="X324" s="241">
        <f>IFERROR(((1-(1-T324)*W324)*1),0)</f>
        <v>1</v>
      </c>
    </row>
    <row r="325" spans="1:24" hidden="1" x14ac:dyDescent="0.25">
      <c r="A325" s="397">
        <f>A319+1</f>
        <v>54</v>
      </c>
      <c r="B325" s="398"/>
      <c r="C325" s="399"/>
      <c r="D325" s="399"/>
      <c r="E325" s="160" t="s">
        <v>284</v>
      </c>
      <c r="F325" s="272">
        <v>0</v>
      </c>
      <c r="G325" s="272">
        <v>0</v>
      </c>
      <c r="H325" s="161">
        <f>F325+G325</f>
        <v>0</v>
      </c>
      <c r="I325" s="247" t="e">
        <f>H325/$H$330</f>
        <v>#DIV/0!</v>
      </c>
      <c r="J325" s="227">
        <v>0</v>
      </c>
      <c r="K325" s="227">
        <v>0</v>
      </c>
      <c r="L325" s="230">
        <f>J325+K325</f>
        <v>0</v>
      </c>
      <c r="M325" s="247" t="e">
        <f>L325/$L$330</f>
        <v>#DIV/0!</v>
      </c>
      <c r="N325" s="400">
        <v>0</v>
      </c>
      <c r="O325" s="227">
        <v>0</v>
      </c>
      <c r="P325" s="227">
        <v>0</v>
      </c>
      <c r="Q325" s="230">
        <f>O325+P325</f>
        <v>0</v>
      </c>
      <c r="R325" s="247" t="e">
        <f>Q325/$Q$330</f>
        <v>#DIV/0!</v>
      </c>
      <c r="S325" s="395">
        <f>N330-Q330</f>
        <v>0</v>
      </c>
      <c r="T325" s="376">
        <f>IFERROR((S325/N330),0)</f>
        <v>0</v>
      </c>
      <c r="U325" s="227">
        <v>0</v>
      </c>
      <c r="V325" s="227">
        <v>0</v>
      </c>
      <c r="W325" s="162">
        <f>IFERROR(((V325/U325)*1),0)</f>
        <v>0</v>
      </c>
      <c r="X325" s="396"/>
    </row>
    <row r="326" spans="1:24" hidden="1" x14ac:dyDescent="0.25">
      <c r="A326" s="397"/>
      <c r="B326" s="398"/>
      <c r="C326" s="399"/>
      <c r="D326" s="399"/>
      <c r="E326" s="160" t="s">
        <v>285</v>
      </c>
      <c r="F326" s="272">
        <v>0</v>
      </c>
      <c r="G326" s="272">
        <v>0</v>
      </c>
      <c r="H326" s="161">
        <f t="shared" ref="H326:H329" si="372">F326+G326</f>
        <v>0</v>
      </c>
      <c r="I326" s="247" t="e">
        <f t="shared" ref="I326:I329" si="373">H326/$H$330</f>
        <v>#DIV/0!</v>
      </c>
      <c r="J326" s="227">
        <v>0</v>
      </c>
      <c r="K326" s="227">
        <v>0</v>
      </c>
      <c r="L326" s="230">
        <f t="shared" ref="L326:L329" si="374">J326+K326</f>
        <v>0</v>
      </c>
      <c r="M326" s="247" t="e">
        <f t="shared" ref="M326:M329" si="375">L326/$L$330</f>
        <v>#DIV/0!</v>
      </c>
      <c r="N326" s="400"/>
      <c r="O326" s="227">
        <v>0</v>
      </c>
      <c r="P326" s="227">
        <v>0</v>
      </c>
      <c r="Q326" s="230">
        <f t="shared" ref="Q326:Q329" si="376">O326+P326</f>
        <v>0</v>
      </c>
      <c r="R326" s="247" t="e">
        <f t="shared" ref="R326:R329" si="377">Q326/$Q$330</f>
        <v>#DIV/0!</v>
      </c>
      <c r="S326" s="395"/>
      <c r="T326" s="376"/>
      <c r="U326" s="227">
        <v>0</v>
      </c>
      <c r="V326" s="227">
        <v>0</v>
      </c>
      <c r="W326" s="162">
        <f t="shared" ref="W326:W327" si="378">IFERROR(((V326/U326)*1),0)</f>
        <v>0</v>
      </c>
      <c r="X326" s="378"/>
    </row>
    <row r="327" spans="1:24" hidden="1" x14ac:dyDescent="0.25">
      <c r="A327" s="397"/>
      <c r="B327" s="398"/>
      <c r="C327" s="399"/>
      <c r="D327" s="399"/>
      <c r="E327" s="160" t="s">
        <v>286</v>
      </c>
      <c r="F327" s="272">
        <v>0</v>
      </c>
      <c r="G327" s="272">
        <v>0</v>
      </c>
      <c r="H327" s="161">
        <f t="shared" si="372"/>
        <v>0</v>
      </c>
      <c r="I327" s="247" t="e">
        <f t="shared" si="373"/>
        <v>#DIV/0!</v>
      </c>
      <c r="J327" s="227">
        <v>0</v>
      </c>
      <c r="K327" s="227">
        <v>0</v>
      </c>
      <c r="L327" s="230">
        <f t="shared" si="374"/>
        <v>0</v>
      </c>
      <c r="M327" s="247" t="e">
        <f t="shared" si="375"/>
        <v>#DIV/0!</v>
      </c>
      <c r="N327" s="400"/>
      <c r="O327" s="227">
        <v>0</v>
      </c>
      <c r="P327" s="227">
        <v>0</v>
      </c>
      <c r="Q327" s="230">
        <f t="shared" si="376"/>
        <v>0</v>
      </c>
      <c r="R327" s="247" t="e">
        <f t="shared" si="377"/>
        <v>#DIV/0!</v>
      </c>
      <c r="S327" s="395"/>
      <c r="T327" s="376"/>
      <c r="U327" s="227">
        <v>0</v>
      </c>
      <c r="V327" s="227">
        <v>0</v>
      </c>
      <c r="W327" s="162">
        <f t="shared" si="378"/>
        <v>0</v>
      </c>
      <c r="X327" s="378"/>
    </row>
    <row r="328" spans="1:24" hidden="1" x14ac:dyDescent="0.25">
      <c r="A328" s="397"/>
      <c r="B328" s="398"/>
      <c r="C328" s="399"/>
      <c r="D328" s="399"/>
      <c r="E328" s="160" t="s">
        <v>287</v>
      </c>
      <c r="F328" s="272">
        <v>0</v>
      </c>
      <c r="G328" s="272">
        <v>0</v>
      </c>
      <c r="H328" s="161">
        <f t="shared" si="372"/>
        <v>0</v>
      </c>
      <c r="I328" s="247" t="e">
        <f t="shared" si="373"/>
        <v>#DIV/0!</v>
      </c>
      <c r="J328" s="227">
        <v>0</v>
      </c>
      <c r="K328" s="227">
        <v>0</v>
      </c>
      <c r="L328" s="230">
        <f t="shared" si="374"/>
        <v>0</v>
      </c>
      <c r="M328" s="247" t="e">
        <f t="shared" si="375"/>
        <v>#DIV/0!</v>
      </c>
      <c r="N328" s="400"/>
      <c r="O328" s="227">
        <v>0</v>
      </c>
      <c r="P328" s="227">
        <v>0</v>
      </c>
      <c r="Q328" s="230">
        <f t="shared" si="376"/>
        <v>0</v>
      </c>
      <c r="R328" s="247" t="e">
        <f t="shared" si="377"/>
        <v>#DIV/0!</v>
      </c>
      <c r="S328" s="395"/>
      <c r="T328" s="376"/>
      <c r="U328" s="227">
        <v>0</v>
      </c>
      <c r="V328" s="227">
        <v>0</v>
      </c>
      <c r="W328" s="162">
        <f>IFERROR(((V328/U328)*1),0)</f>
        <v>0</v>
      </c>
      <c r="X328" s="378"/>
    </row>
    <row r="329" spans="1:24" ht="15.75" hidden="1" thickBot="1" x14ac:dyDescent="0.3">
      <c r="A329" s="397"/>
      <c r="B329" s="398"/>
      <c r="C329" s="399"/>
      <c r="D329" s="399"/>
      <c r="E329" s="160" t="s">
        <v>288</v>
      </c>
      <c r="F329" s="272">
        <v>0</v>
      </c>
      <c r="G329" s="272">
        <v>0</v>
      </c>
      <c r="H329" s="161">
        <f t="shared" si="372"/>
        <v>0</v>
      </c>
      <c r="I329" s="247" t="e">
        <f t="shared" si="373"/>
        <v>#DIV/0!</v>
      </c>
      <c r="J329" s="227">
        <v>0</v>
      </c>
      <c r="K329" s="227">
        <v>0</v>
      </c>
      <c r="L329" s="230">
        <f t="shared" si="374"/>
        <v>0</v>
      </c>
      <c r="M329" s="247" t="e">
        <f t="shared" si="375"/>
        <v>#DIV/0!</v>
      </c>
      <c r="N329" s="400"/>
      <c r="O329" s="227">
        <v>0</v>
      </c>
      <c r="P329" s="227">
        <v>0</v>
      </c>
      <c r="Q329" s="230">
        <f t="shared" si="376"/>
        <v>0</v>
      </c>
      <c r="R329" s="247" t="e">
        <f t="shared" si="377"/>
        <v>#DIV/0!</v>
      </c>
      <c r="S329" s="395"/>
      <c r="T329" s="376"/>
      <c r="U329" s="227">
        <v>0</v>
      </c>
      <c r="V329" s="227">
        <v>0</v>
      </c>
      <c r="W329" s="162">
        <f>IFERROR(((V329/U329)*1),0)</f>
        <v>0</v>
      </c>
      <c r="X329" s="379"/>
    </row>
    <row r="330" spans="1:24" ht="15.75" hidden="1" thickBot="1" x14ac:dyDescent="0.3">
      <c r="A330" s="386" t="s">
        <v>289</v>
      </c>
      <c r="B330" s="387"/>
      <c r="C330" s="388"/>
      <c r="D330" s="163"/>
      <c r="E330" s="164"/>
      <c r="F330" s="274">
        <f>SUM(F325:F329)</f>
        <v>0</v>
      </c>
      <c r="G330" s="274">
        <f t="shared" ref="G330:H330" si="379">SUM(G325:G329)</f>
        <v>0</v>
      </c>
      <c r="H330" s="165">
        <f t="shared" si="379"/>
        <v>0</v>
      </c>
      <c r="I330" s="248">
        <v>1</v>
      </c>
      <c r="J330" s="231">
        <f t="shared" ref="J330:L330" si="380">SUM(J325:J329)</f>
        <v>0</v>
      </c>
      <c r="K330" s="231">
        <f t="shared" si="380"/>
        <v>0</v>
      </c>
      <c r="L330" s="231">
        <f t="shared" si="380"/>
        <v>0</v>
      </c>
      <c r="M330" s="248">
        <v>1</v>
      </c>
      <c r="N330" s="231">
        <f>N325</f>
        <v>0</v>
      </c>
      <c r="O330" s="231">
        <f t="shared" ref="O330:Q330" si="381">SUM(O325:O329)</f>
        <v>0</v>
      </c>
      <c r="P330" s="231">
        <f t="shared" si="381"/>
        <v>0</v>
      </c>
      <c r="Q330" s="231">
        <f t="shared" si="381"/>
        <v>0</v>
      </c>
      <c r="R330" s="248">
        <v>1</v>
      </c>
      <c r="S330" s="231">
        <f>S325</f>
        <v>0</v>
      </c>
      <c r="T330" s="243">
        <f>T325</f>
        <v>0</v>
      </c>
      <c r="U330" s="236">
        <f>SUM(U325:U329)</f>
        <v>0</v>
      </c>
      <c r="V330" s="237">
        <f>SUM(V325:V329)</f>
        <v>0</v>
      </c>
      <c r="W330" s="166">
        <f>IFERROR(((V330/U330)*1),0)</f>
        <v>0</v>
      </c>
      <c r="X330" s="241">
        <f>IFERROR(((1-(1-T330)*W330)*1),0)</f>
        <v>1</v>
      </c>
    </row>
    <row r="331" spans="1:24" hidden="1" x14ac:dyDescent="0.25">
      <c r="A331" s="397">
        <f>A325+1</f>
        <v>55</v>
      </c>
      <c r="B331" s="398"/>
      <c r="C331" s="399"/>
      <c r="D331" s="399"/>
      <c r="E331" s="160" t="s">
        <v>284</v>
      </c>
      <c r="F331" s="272">
        <v>0</v>
      </c>
      <c r="G331" s="272">
        <v>0</v>
      </c>
      <c r="H331" s="161">
        <f>F331+G331</f>
        <v>0</v>
      </c>
      <c r="I331" s="247" t="e">
        <f>H331/$H$336</f>
        <v>#DIV/0!</v>
      </c>
      <c r="J331" s="227">
        <v>0</v>
      </c>
      <c r="K331" s="227">
        <v>0</v>
      </c>
      <c r="L331" s="230">
        <f>J331+K331</f>
        <v>0</v>
      </c>
      <c r="M331" s="247" t="e">
        <f>L331/$L$336</f>
        <v>#DIV/0!</v>
      </c>
      <c r="N331" s="400">
        <v>0</v>
      </c>
      <c r="O331" s="227">
        <v>0</v>
      </c>
      <c r="P331" s="227">
        <v>0</v>
      </c>
      <c r="Q331" s="230">
        <f>O331+P331</f>
        <v>0</v>
      </c>
      <c r="R331" s="247" t="e">
        <f>Q331/$Q$336</f>
        <v>#DIV/0!</v>
      </c>
      <c r="S331" s="395">
        <f>N336-Q336</f>
        <v>0</v>
      </c>
      <c r="T331" s="376">
        <f>IFERROR((S331/N336),0)</f>
        <v>0</v>
      </c>
      <c r="U331" s="227">
        <v>0</v>
      </c>
      <c r="V331" s="227">
        <v>0</v>
      </c>
      <c r="W331" s="162">
        <f>IFERROR(((V331/U331)*1),0)</f>
        <v>0</v>
      </c>
      <c r="X331" s="396"/>
    </row>
    <row r="332" spans="1:24" hidden="1" x14ac:dyDescent="0.25">
      <c r="A332" s="397"/>
      <c r="B332" s="398"/>
      <c r="C332" s="399"/>
      <c r="D332" s="399"/>
      <c r="E332" s="160" t="s">
        <v>285</v>
      </c>
      <c r="F332" s="272">
        <v>0</v>
      </c>
      <c r="G332" s="272">
        <v>0</v>
      </c>
      <c r="H332" s="161">
        <f t="shared" ref="H332:H335" si="382">F332+G332</f>
        <v>0</v>
      </c>
      <c r="I332" s="247" t="e">
        <f t="shared" ref="I332:I335" si="383">H332/$H$336</f>
        <v>#DIV/0!</v>
      </c>
      <c r="J332" s="227">
        <v>0</v>
      </c>
      <c r="K332" s="227">
        <v>0</v>
      </c>
      <c r="L332" s="230">
        <f t="shared" ref="L332:L335" si="384">J332+K332</f>
        <v>0</v>
      </c>
      <c r="M332" s="247" t="e">
        <f t="shared" ref="M332:M335" si="385">L332/$L$336</f>
        <v>#DIV/0!</v>
      </c>
      <c r="N332" s="400"/>
      <c r="O332" s="227">
        <v>0</v>
      </c>
      <c r="P332" s="227">
        <v>0</v>
      </c>
      <c r="Q332" s="230">
        <f t="shared" ref="Q332:Q335" si="386">O332+P332</f>
        <v>0</v>
      </c>
      <c r="R332" s="247" t="e">
        <f t="shared" ref="R332:R335" si="387">Q332/$Q$336</f>
        <v>#DIV/0!</v>
      </c>
      <c r="S332" s="395"/>
      <c r="T332" s="376"/>
      <c r="U332" s="227">
        <v>0</v>
      </c>
      <c r="V332" s="227">
        <v>0</v>
      </c>
      <c r="W332" s="162">
        <f t="shared" ref="W332:W333" si="388">IFERROR(((V332/U332)*1),0)</f>
        <v>0</v>
      </c>
      <c r="X332" s="378"/>
    </row>
    <row r="333" spans="1:24" hidden="1" x14ac:dyDescent="0.25">
      <c r="A333" s="397"/>
      <c r="B333" s="398"/>
      <c r="C333" s="399"/>
      <c r="D333" s="399"/>
      <c r="E333" s="160" t="s">
        <v>286</v>
      </c>
      <c r="F333" s="272">
        <v>0</v>
      </c>
      <c r="G333" s="272">
        <v>0</v>
      </c>
      <c r="H333" s="161">
        <f t="shared" si="382"/>
        <v>0</v>
      </c>
      <c r="I333" s="247" t="e">
        <f t="shared" si="383"/>
        <v>#DIV/0!</v>
      </c>
      <c r="J333" s="227">
        <v>0</v>
      </c>
      <c r="K333" s="227">
        <v>0</v>
      </c>
      <c r="L333" s="230">
        <f t="shared" si="384"/>
        <v>0</v>
      </c>
      <c r="M333" s="247" t="e">
        <f t="shared" si="385"/>
        <v>#DIV/0!</v>
      </c>
      <c r="N333" s="400"/>
      <c r="O333" s="227">
        <v>0</v>
      </c>
      <c r="P333" s="227">
        <v>0</v>
      </c>
      <c r="Q333" s="230">
        <f t="shared" si="386"/>
        <v>0</v>
      </c>
      <c r="R333" s="247" t="e">
        <f t="shared" si="387"/>
        <v>#DIV/0!</v>
      </c>
      <c r="S333" s="395"/>
      <c r="T333" s="376"/>
      <c r="U333" s="227">
        <v>0</v>
      </c>
      <c r="V333" s="227">
        <v>0</v>
      </c>
      <c r="W333" s="162">
        <f t="shared" si="388"/>
        <v>0</v>
      </c>
      <c r="X333" s="378"/>
    </row>
    <row r="334" spans="1:24" hidden="1" x14ac:dyDescent="0.25">
      <c r="A334" s="397"/>
      <c r="B334" s="398"/>
      <c r="C334" s="399"/>
      <c r="D334" s="399"/>
      <c r="E334" s="160" t="s">
        <v>287</v>
      </c>
      <c r="F334" s="272">
        <v>0</v>
      </c>
      <c r="G334" s="272">
        <v>0</v>
      </c>
      <c r="H334" s="161">
        <f t="shared" si="382"/>
        <v>0</v>
      </c>
      <c r="I334" s="247" t="e">
        <f t="shared" si="383"/>
        <v>#DIV/0!</v>
      </c>
      <c r="J334" s="227">
        <v>0</v>
      </c>
      <c r="K334" s="227">
        <v>0</v>
      </c>
      <c r="L334" s="230">
        <f t="shared" si="384"/>
        <v>0</v>
      </c>
      <c r="M334" s="247" t="e">
        <f t="shared" si="385"/>
        <v>#DIV/0!</v>
      </c>
      <c r="N334" s="400"/>
      <c r="O334" s="227">
        <v>0</v>
      </c>
      <c r="P334" s="227">
        <v>0</v>
      </c>
      <c r="Q334" s="230">
        <f t="shared" si="386"/>
        <v>0</v>
      </c>
      <c r="R334" s="247" t="e">
        <f t="shared" si="387"/>
        <v>#DIV/0!</v>
      </c>
      <c r="S334" s="395"/>
      <c r="T334" s="376"/>
      <c r="U334" s="227">
        <v>0</v>
      </c>
      <c r="V334" s="227">
        <v>0</v>
      </c>
      <c r="W334" s="162">
        <f>IFERROR(((V334/U334)*1),0)</f>
        <v>0</v>
      </c>
      <c r="X334" s="378"/>
    </row>
    <row r="335" spans="1:24" ht="15.75" hidden="1" thickBot="1" x14ac:dyDescent="0.3">
      <c r="A335" s="397"/>
      <c r="B335" s="398"/>
      <c r="C335" s="399"/>
      <c r="D335" s="399"/>
      <c r="E335" s="160" t="s">
        <v>288</v>
      </c>
      <c r="F335" s="272">
        <v>0</v>
      </c>
      <c r="G335" s="272">
        <v>0</v>
      </c>
      <c r="H335" s="161">
        <f t="shared" si="382"/>
        <v>0</v>
      </c>
      <c r="I335" s="247" t="e">
        <f t="shared" si="383"/>
        <v>#DIV/0!</v>
      </c>
      <c r="J335" s="227">
        <v>0</v>
      </c>
      <c r="K335" s="227">
        <v>0</v>
      </c>
      <c r="L335" s="230">
        <f t="shared" si="384"/>
        <v>0</v>
      </c>
      <c r="M335" s="247" t="e">
        <f t="shared" si="385"/>
        <v>#DIV/0!</v>
      </c>
      <c r="N335" s="400"/>
      <c r="O335" s="227">
        <v>0</v>
      </c>
      <c r="P335" s="227">
        <v>0</v>
      </c>
      <c r="Q335" s="230">
        <f t="shared" si="386"/>
        <v>0</v>
      </c>
      <c r="R335" s="247" t="e">
        <f t="shared" si="387"/>
        <v>#DIV/0!</v>
      </c>
      <c r="S335" s="395"/>
      <c r="T335" s="376"/>
      <c r="U335" s="227">
        <v>0</v>
      </c>
      <c r="V335" s="227">
        <v>0</v>
      </c>
      <c r="W335" s="162">
        <f>IFERROR(((V335/U335)*1),0)</f>
        <v>0</v>
      </c>
      <c r="X335" s="379"/>
    </row>
    <row r="336" spans="1:24" ht="15.75" hidden="1" thickBot="1" x14ac:dyDescent="0.3">
      <c r="A336" s="386" t="s">
        <v>289</v>
      </c>
      <c r="B336" s="387"/>
      <c r="C336" s="388"/>
      <c r="D336" s="163"/>
      <c r="E336" s="164"/>
      <c r="F336" s="274">
        <f>SUM(F331:F335)</f>
        <v>0</v>
      </c>
      <c r="G336" s="274">
        <f t="shared" ref="G336:H336" si="389">SUM(G331:G335)</f>
        <v>0</v>
      </c>
      <c r="H336" s="165">
        <f t="shared" si="389"/>
        <v>0</v>
      </c>
      <c r="I336" s="248">
        <v>1</v>
      </c>
      <c r="J336" s="231">
        <f t="shared" ref="J336:L336" si="390">SUM(J331:J335)</f>
        <v>0</v>
      </c>
      <c r="K336" s="231">
        <f t="shared" si="390"/>
        <v>0</v>
      </c>
      <c r="L336" s="231">
        <f t="shared" si="390"/>
        <v>0</v>
      </c>
      <c r="M336" s="248">
        <v>1</v>
      </c>
      <c r="N336" s="231">
        <f>N331</f>
        <v>0</v>
      </c>
      <c r="O336" s="231">
        <f t="shared" ref="O336:Q336" si="391">SUM(O331:O335)</f>
        <v>0</v>
      </c>
      <c r="P336" s="231">
        <f t="shared" si="391"/>
        <v>0</v>
      </c>
      <c r="Q336" s="231">
        <f t="shared" si="391"/>
        <v>0</v>
      </c>
      <c r="R336" s="248">
        <v>1</v>
      </c>
      <c r="S336" s="231">
        <f>S331</f>
        <v>0</v>
      </c>
      <c r="T336" s="243">
        <f>T331</f>
        <v>0</v>
      </c>
      <c r="U336" s="236">
        <f>SUM(U331:U335)</f>
        <v>0</v>
      </c>
      <c r="V336" s="237">
        <f>SUM(V331:V335)</f>
        <v>0</v>
      </c>
      <c r="W336" s="166">
        <f>IFERROR(((V336/U336)*1),0)</f>
        <v>0</v>
      </c>
      <c r="X336" s="241">
        <f>IFERROR(((1-(1-T336)*W336)*1),0)</f>
        <v>1</v>
      </c>
    </row>
    <row r="337" spans="1:24" hidden="1" x14ac:dyDescent="0.25">
      <c r="A337" s="397">
        <f>A331+1</f>
        <v>56</v>
      </c>
      <c r="B337" s="398"/>
      <c r="C337" s="399"/>
      <c r="D337" s="399"/>
      <c r="E337" s="160" t="s">
        <v>284</v>
      </c>
      <c r="F337" s="272">
        <v>0</v>
      </c>
      <c r="G337" s="272">
        <v>0</v>
      </c>
      <c r="H337" s="161">
        <f>F337+G337</f>
        <v>0</v>
      </c>
      <c r="I337" s="247" t="e">
        <f>H337/$H$342</f>
        <v>#DIV/0!</v>
      </c>
      <c r="J337" s="227">
        <v>0</v>
      </c>
      <c r="K337" s="227">
        <v>0</v>
      </c>
      <c r="L337" s="230">
        <f>J337+K337</f>
        <v>0</v>
      </c>
      <c r="M337" s="247" t="e">
        <f>L337/$L$342</f>
        <v>#DIV/0!</v>
      </c>
      <c r="N337" s="400">
        <v>0</v>
      </c>
      <c r="O337" s="227">
        <v>0</v>
      </c>
      <c r="P337" s="227">
        <v>0</v>
      </c>
      <c r="Q337" s="230">
        <f>O337+P337</f>
        <v>0</v>
      </c>
      <c r="R337" s="247" t="e">
        <f>Q337/$Q$342</f>
        <v>#DIV/0!</v>
      </c>
      <c r="S337" s="395">
        <f>N342-Q342</f>
        <v>0</v>
      </c>
      <c r="T337" s="376">
        <f>IFERROR((S337/N342),0)</f>
        <v>0</v>
      </c>
      <c r="U337" s="227">
        <v>0</v>
      </c>
      <c r="V337" s="227">
        <v>0</v>
      </c>
      <c r="W337" s="162">
        <f>IFERROR(((V337/U337)*1),0)</f>
        <v>0</v>
      </c>
      <c r="X337" s="396"/>
    </row>
    <row r="338" spans="1:24" hidden="1" x14ac:dyDescent="0.25">
      <c r="A338" s="397"/>
      <c r="B338" s="398"/>
      <c r="C338" s="399"/>
      <c r="D338" s="399"/>
      <c r="E338" s="160" t="s">
        <v>285</v>
      </c>
      <c r="F338" s="272">
        <v>0</v>
      </c>
      <c r="G338" s="272">
        <v>0</v>
      </c>
      <c r="H338" s="161">
        <f t="shared" ref="H338:H341" si="392">F338+G338</f>
        <v>0</v>
      </c>
      <c r="I338" s="247" t="e">
        <f t="shared" ref="I338:I341" si="393">H338/$H$342</f>
        <v>#DIV/0!</v>
      </c>
      <c r="J338" s="227">
        <v>0</v>
      </c>
      <c r="K338" s="227">
        <v>0</v>
      </c>
      <c r="L338" s="230">
        <f t="shared" ref="L338:L341" si="394">J338+K338</f>
        <v>0</v>
      </c>
      <c r="M338" s="247" t="e">
        <f t="shared" ref="M338:M341" si="395">L338/$L$342</f>
        <v>#DIV/0!</v>
      </c>
      <c r="N338" s="400"/>
      <c r="O338" s="227">
        <v>0</v>
      </c>
      <c r="P338" s="227">
        <v>0</v>
      </c>
      <c r="Q338" s="230">
        <f t="shared" ref="Q338:Q341" si="396">O338+P338</f>
        <v>0</v>
      </c>
      <c r="R338" s="247" t="e">
        <f t="shared" ref="R338:R341" si="397">Q338/$Q$342</f>
        <v>#DIV/0!</v>
      </c>
      <c r="S338" s="395"/>
      <c r="T338" s="376"/>
      <c r="U338" s="227">
        <v>0</v>
      </c>
      <c r="V338" s="227">
        <v>0</v>
      </c>
      <c r="W338" s="162">
        <f t="shared" ref="W338:W339" si="398">IFERROR(((V338/U338)*1),0)</f>
        <v>0</v>
      </c>
      <c r="X338" s="378"/>
    </row>
    <row r="339" spans="1:24" hidden="1" x14ac:dyDescent="0.25">
      <c r="A339" s="397"/>
      <c r="B339" s="398"/>
      <c r="C339" s="399"/>
      <c r="D339" s="399"/>
      <c r="E339" s="160" t="s">
        <v>286</v>
      </c>
      <c r="F339" s="272">
        <v>0</v>
      </c>
      <c r="G339" s="272">
        <v>0</v>
      </c>
      <c r="H339" s="161">
        <f t="shared" si="392"/>
        <v>0</v>
      </c>
      <c r="I339" s="247" t="e">
        <f t="shared" si="393"/>
        <v>#DIV/0!</v>
      </c>
      <c r="J339" s="227">
        <v>0</v>
      </c>
      <c r="K339" s="227">
        <v>0</v>
      </c>
      <c r="L339" s="230">
        <f t="shared" si="394"/>
        <v>0</v>
      </c>
      <c r="M339" s="247" t="e">
        <f t="shared" si="395"/>
        <v>#DIV/0!</v>
      </c>
      <c r="N339" s="400"/>
      <c r="O339" s="227">
        <v>0</v>
      </c>
      <c r="P339" s="227">
        <v>0</v>
      </c>
      <c r="Q339" s="230">
        <f t="shared" si="396"/>
        <v>0</v>
      </c>
      <c r="R339" s="247" t="e">
        <f t="shared" si="397"/>
        <v>#DIV/0!</v>
      </c>
      <c r="S339" s="395"/>
      <c r="T339" s="376"/>
      <c r="U339" s="227">
        <v>0</v>
      </c>
      <c r="V339" s="227">
        <v>0</v>
      </c>
      <c r="W339" s="162">
        <f t="shared" si="398"/>
        <v>0</v>
      </c>
      <c r="X339" s="378"/>
    </row>
    <row r="340" spans="1:24" hidden="1" x14ac:dyDescent="0.25">
      <c r="A340" s="397"/>
      <c r="B340" s="398"/>
      <c r="C340" s="399"/>
      <c r="D340" s="399"/>
      <c r="E340" s="160" t="s">
        <v>287</v>
      </c>
      <c r="F340" s="272">
        <v>0</v>
      </c>
      <c r="G340" s="272">
        <v>0</v>
      </c>
      <c r="H340" s="161">
        <f t="shared" si="392"/>
        <v>0</v>
      </c>
      <c r="I340" s="247" t="e">
        <f t="shared" si="393"/>
        <v>#DIV/0!</v>
      </c>
      <c r="J340" s="227">
        <v>0</v>
      </c>
      <c r="K340" s="227">
        <v>0</v>
      </c>
      <c r="L340" s="230">
        <f t="shared" si="394"/>
        <v>0</v>
      </c>
      <c r="M340" s="247" t="e">
        <f t="shared" si="395"/>
        <v>#DIV/0!</v>
      </c>
      <c r="N340" s="400"/>
      <c r="O340" s="227">
        <v>0</v>
      </c>
      <c r="P340" s="227">
        <v>0</v>
      </c>
      <c r="Q340" s="230">
        <f t="shared" si="396"/>
        <v>0</v>
      </c>
      <c r="R340" s="247" t="e">
        <f t="shared" si="397"/>
        <v>#DIV/0!</v>
      </c>
      <c r="S340" s="395"/>
      <c r="T340" s="376"/>
      <c r="U340" s="227">
        <v>0</v>
      </c>
      <c r="V340" s="227">
        <v>0</v>
      </c>
      <c r="W340" s="162">
        <f>IFERROR(((V340/U340)*1),0)</f>
        <v>0</v>
      </c>
      <c r="X340" s="378"/>
    </row>
    <row r="341" spans="1:24" ht="15.75" hidden="1" thickBot="1" x14ac:dyDescent="0.3">
      <c r="A341" s="397"/>
      <c r="B341" s="398"/>
      <c r="C341" s="399"/>
      <c r="D341" s="399"/>
      <c r="E341" s="160" t="s">
        <v>288</v>
      </c>
      <c r="F341" s="272">
        <v>0</v>
      </c>
      <c r="G341" s="272">
        <v>0</v>
      </c>
      <c r="H341" s="161">
        <f t="shared" si="392"/>
        <v>0</v>
      </c>
      <c r="I341" s="247" t="e">
        <f t="shared" si="393"/>
        <v>#DIV/0!</v>
      </c>
      <c r="J341" s="227">
        <v>0</v>
      </c>
      <c r="K341" s="227">
        <v>0</v>
      </c>
      <c r="L341" s="230">
        <f t="shared" si="394"/>
        <v>0</v>
      </c>
      <c r="M341" s="247" t="e">
        <f t="shared" si="395"/>
        <v>#DIV/0!</v>
      </c>
      <c r="N341" s="400"/>
      <c r="O341" s="227">
        <v>0</v>
      </c>
      <c r="P341" s="227">
        <v>0</v>
      </c>
      <c r="Q341" s="230">
        <f t="shared" si="396"/>
        <v>0</v>
      </c>
      <c r="R341" s="247" t="e">
        <f t="shared" si="397"/>
        <v>#DIV/0!</v>
      </c>
      <c r="S341" s="395"/>
      <c r="T341" s="376"/>
      <c r="U341" s="227">
        <v>0</v>
      </c>
      <c r="V341" s="227">
        <v>0</v>
      </c>
      <c r="W341" s="162">
        <f>IFERROR(((V341/U341)*1),0)</f>
        <v>0</v>
      </c>
      <c r="X341" s="379"/>
    </row>
    <row r="342" spans="1:24" ht="15.75" hidden="1" thickBot="1" x14ac:dyDescent="0.3">
      <c r="A342" s="386" t="s">
        <v>289</v>
      </c>
      <c r="B342" s="387"/>
      <c r="C342" s="388"/>
      <c r="D342" s="163"/>
      <c r="E342" s="164"/>
      <c r="F342" s="274">
        <f>SUM(F337:F341)</f>
        <v>0</v>
      </c>
      <c r="G342" s="274">
        <f t="shared" ref="G342:H342" si="399">SUM(G337:G341)</f>
        <v>0</v>
      </c>
      <c r="H342" s="165">
        <f t="shared" si="399"/>
        <v>0</v>
      </c>
      <c r="I342" s="248">
        <v>1</v>
      </c>
      <c r="J342" s="231">
        <f t="shared" ref="J342:L342" si="400">SUM(J337:J341)</f>
        <v>0</v>
      </c>
      <c r="K342" s="231">
        <f t="shared" si="400"/>
        <v>0</v>
      </c>
      <c r="L342" s="231">
        <f t="shared" si="400"/>
        <v>0</v>
      </c>
      <c r="M342" s="248">
        <v>1</v>
      </c>
      <c r="N342" s="231">
        <f>N337</f>
        <v>0</v>
      </c>
      <c r="O342" s="231">
        <f t="shared" ref="O342:Q342" si="401">SUM(O337:O341)</f>
        <v>0</v>
      </c>
      <c r="P342" s="231">
        <f t="shared" si="401"/>
        <v>0</v>
      </c>
      <c r="Q342" s="231">
        <f t="shared" si="401"/>
        <v>0</v>
      </c>
      <c r="R342" s="248">
        <v>1</v>
      </c>
      <c r="S342" s="231">
        <f>S337</f>
        <v>0</v>
      </c>
      <c r="T342" s="243">
        <f>T337</f>
        <v>0</v>
      </c>
      <c r="U342" s="236">
        <f>SUM(U337:U341)</f>
        <v>0</v>
      </c>
      <c r="V342" s="237">
        <f>SUM(V337:V341)</f>
        <v>0</v>
      </c>
      <c r="W342" s="166">
        <f>IFERROR(((V342/U342)*1),0)</f>
        <v>0</v>
      </c>
      <c r="X342" s="241">
        <f>IFERROR(((1-(1-T342)*W342)*1),0)</f>
        <v>1</v>
      </c>
    </row>
    <row r="343" spans="1:24" hidden="1" x14ac:dyDescent="0.25">
      <c r="A343" s="397">
        <f>A337+1</f>
        <v>57</v>
      </c>
      <c r="B343" s="398"/>
      <c r="C343" s="399"/>
      <c r="D343" s="399"/>
      <c r="E343" s="160" t="s">
        <v>284</v>
      </c>
      <c r="F343" s="272">
        <v>0</v>
      </c>
      <c r="G343" s="272">
        <v>0</v>
      </c>
      <c r="H343" s="161">
        <f>F343+G343</f>
        <v>0</v>
      </c>
      <c r="I343" s="247" t="e">
        <f>H343/$H$3628</f>
        <v>#DIV/0!</v>
      </c>
      <c r="J343" s="227">
        <v>0</v>
      </c>
      <c r="K343" s="227">
        <v>0</v>
      </c>
      <c r="L343" s="230">
        <f>J343+K343</f>
        <v>0</v>
      </c>
      <c r="M343" s="247" t="e">
        <f>L343/$L$348</f>
        <v>#DIV/0!</v>
      </c>
      <c r="N343" s="400">
        <v>0</v>
      </c>
      <c r="O343" s="227">
        <v>0</v>
      </c>
      <c r="P343" s="227">
        <v>0</v>
      </c>
      <c r="Q343" s="230">
        <f>O343+P343</f>
        <v>0</v>
      </c>
      <c r="R343" s="247" t="e">
        <f>Q343/$Q$348</f>
        <v>#DIV/0!</v>
      </c>
      <c r="S343" s="395">
        <f>N348-Q348</f>
        <v>0</v>
      </c>
      <c r="T343" s="376">
        <f>IFERROR((S343/N348),0)</f>
        <v>0</v>
      </c>
      <c r="U343" s="227">
        <v>0</v>
      </c>
      <c r="V343" s="227">
        <v>0</v>
      </c>
      <c r="W343" s="162">
        <f>IFERROR(((V343/U343)*1),0)</f>
        <v>0</v>
      </c>
      <c r="X343" s="396"/>
    </row>
    <row r="344" spans="1:24" hidden="1" x14ac:dyDescent="0.25">
      <c r="A344" s="397"/>
      <c r="B344" s="398"/>
      <c r="C344" s="399"/>
      <c r="D344" s="399"/>
      <c r="E344" s="160" t="s">
        <v>285</v>
      </c>
      <c r="F344" s="272">
        <v>0</v>
      </c>
      <c r="G344" s="272">
        <v>0</v>
      </c>
      <c r="H344" s="161">
        <f t="shared" ref="H344:H347" si="402">F344+G344</f>
        <v>0</v>
      </c>
      <c r="I344" s="247" t="e">
        <f>H344/$H$3628</f>
        <v>#DIV/0!</v>
      </c>
      <c r="J344" s="227">
        <v>0</v>
      </c>
      <c r="K344" s="227">
        <v>0</v>
      </c>
      <c r="L344" s="230">
        <f t="shared" ref="L344:L347" si="403">J344+K344</f>
        <v>0</v>
      </c>
      <c r="M344" s="247" t="e">
        <f t="shared" ref="M344:M347" si="404">L344/$L$348</f>
        <v>#DIV/0!</v>
      </c>
      <c r="N344" s="400"/>
      <c r="O344" s="227">
        <v>0</v>
      </c>
      <c r="P344" s="227">
        <v>0</v>
      </c>
      <c r="Q344" s="230">
        <f t="shared" ref="Q344:Q347" si="405">O344+P344</f>
        <v>0</v>
      </c>
      <c r="R344" s="247" t="e">
        <f t="shared" ref="R344:R347" si="406">Q344/$Q$348</f>
        <v>#DIV/0!</v>
      </c>
      <c r="S344" s="395"/>
      <c r="T344" s="376"/>
      <c r="U344" s="227">
        <v>0</v>
      </c>
      <c r="V344" s="227">
        <v>0</v>
      </c>
      <c r="W344" s="162">
        <f t="shared" ref="W344:W345" si="407">IFERROR(((V344/U344)*1),0)</f>
        <v>0</v>
      </c>
      <c r="X344" s="378"/>
    </row>
    <row r="345" spans="1:24" hidden="1" x14ac:dyDescent="0.25">
      <c r="A345" s="397"/>
      <c r="B345" s="398"/>
      <c r="C345" s="399"/>
      <c r="D345" s="399"/>
      <c r="E345" s="160" t="s">
        <v>286</v>
      </c>
      <c r="F345" s="272">
        <v>0</v>
      </c>
      <c r="G345" s="272">
        <v>0</v>
      </c>
      <c r="H345" s="161">
        <f t="shared" si="402"/>
        <v>0</v>
      </c>
      <c r="I345" s="247" t="e">
        <f>H345/$H$3628</f>
        <v>#DIV/0!</v>
      </c>
      <c r="J345" s="227">
        <v>0</v>
      </c>
      <c r="K345" s="227">
        <v>0</v>
      </c>
      <c r="L345" s="230">
        <f t="shared" si="403"/>
        <v>0</v>
      </c>
      <c r="M345" s="247" t="e">
        <f t="shared" si="404"/>
        <v>#DIV/0!</v>
      </c>
      <c r="N345" s="400"/>
      <c r="O345" s="227">
        <v>0</v>
      </c>
      <c r="P345" s="227">
        <v>0</v>
      </c>
      <c r="Q345" s="230">
        <f t="shared" si="405"/>
        <v>0</v>
      </c>
      <c r="R345" s="247" t="e">
        <f t="shared" si="406"/>
        <v>#DIV/0!</v>
      </c>
      <c r="S345" s="395"/>
      <c r="T345" s="376"/>
      <c r="U345" s="227">
        <v>0</v>
      </c>
      <c r="V345" s="227">
        <v>0</v>
      </c>
      <c r="W345" s="162">
        <f t="shared" si="407"/>
        <v>0</v>
      </c>
      <c r="X345" s="378"/>
    </row>
    <row r="346" spans="1:24" hidden="1" x14ac:dyDescent="0.25">
      <c r="A346" s="397"/>
      <c r="B346" s="398"/>
      <c r="C346" s="399"/>
      <c r="D346" s="399"/>
      <c r="E346" s="160" t="s">
        <v>287</v>
      </c>
      <c r="F346" s="272">
        <v>0</v>
      </c>
      <c r="G346" s="272">
        <v>0</v>
      </c>
      <c r="H346" s="161">
        <f t="shared" si="402"/>
        <v>0</v>
      </c>
      <c r="I346" s="247" t="e">
        <f>H346/$H$3628</f>
        <v>#DIV/0!</v>
      </c>
      <c r="J346" s="227">
        <v>0</v>
      </c>
      <c r="K346" s="227">
        <v>0</v>
      </c>
      <c r="L346" s="230">
        <f t="shared" si="403"/>
        <v>0</v>
      </c>
      <c r="M346" s="247" t="e">
        <f t="shared" si="404"/>
        <v>#DIV/0!</v>
      </c>
      <c r="N346" s="400"/>
      <c r="O346" s="227">
        <v>0</v>
      </c>
      <c r="P346" s="227">
        <v>0</v>
      </c>
      <c r="Q346" s="230">
        <f t="shared" si="405"/>
        <v>0</v>
      </c>
      <c r="R346" s="247" t="e">
        <f t="shared" si="406"/>
        <v>#DIV/0!</v>
      </c>
      <c r="S346" s="395"/>
      <c r="T346" s="376"/>
      <c r="U346" s="227">
        <v>0</v>
      </c>
      <c r="V346" s="227">
        <v>0</v>
      </c>
      <c r="W346" s="162">
        <f>IFERROR(((V346/U346)*1),0)</f>
        <v>0</v>
      </c>
      <c r="X346" s="378"/>
    </row>
    <row r="347" spans="1:24" ht="15.75" hidden="1" thickBot="1" x14ac:dyDescent="0.3">
      <c r="A347" s="397"/>
      <c r="B347" s="398"/>
      <c r="C347" s="399"/>
      <c r="D347" s="399"/>
      <c r="E347" s="160" t="s">
        <v>288</v>
      </c>
      <c r="F347" s="272">
        <v>0</v>
      </c>
      <c r="G347" s="272">
        <v>0</v>
      </c>
      <c r="H347" s="161">
        <f t="shared" si="402"/>
        <v>0</v>
      </c>
      <c r="I347" s="247" t="e">
        <f>H347/$H$3628</f>
        <v>#DIV/0!</v>
      </c>
      <c r="J347" s="227">
        <v>0</v>
      </c>
      <c r="K347" s="227">
        <v>0</v>
      </c>
      <c r="L347" s="230">
        <f t="shared" si="403"/>
        <v>0</v>
      </c>
      <c r="M347" s="247" t="e">
        <f t="shared" si="404"/>
        <v>#DIV/0!</v>
      </c>
      <c r="N347" s="400"/>
      <c r="O347" s="227">
        <v>0</v>
      </c>
      <c r="P347" s="227">
        <v>0</v>
      </c>
      <c r="Q347" s="230">
        <f t="shared" si="405"/>
        <v>0</v>
      </c>
      <c r="R347" s="247" t="e">
        <f t="shared" si="406"/>
        <v>#DIV/0!</v>
      </c>
      <c r="S347" s="395"/>
      <c r="T347" s="376"/>
      <c r="U347" s="227">
        <v>0</v>
      </c>
      <c r="V347" s="227">
        <v>0</v>
      </c>
      <c r="W347" s="162">
        <f>IFERROR(((V347/U347)*1),0)</f>
        <v>0</v>
      </c>
      <c r="X347" s="379"/>
    </row>
    <row r="348" spans="1:24" ht="15.75" hidden="1" thickBot="1" x14ac:dyDescent="0.3">
      <c r="A348" s="386" t="s">
        <v>289</v>
      </c>
      <c r="B348" s="387"/>
      <c r="C348" s="388"/>
      <c r="D348" s="163"/>
      <c r="E348" s="164"/>
      <c r="F348" s="274">
        <f>SUM(F343:F347)</f>
        <v>0</v>
      </c>
      <c r="G348" s="274">
        <f t="shared" ref="G348:H348" si="408">SUM(G343:G347)</f>
        <v>0</v>
      </c>
      <c r="H348" s="165">
        <f t="shared" si="408"/>
        <v>0</v>
      </c>
      <c r="I348" s="248">
        <v>1</v>
      </c>
      <c r="J348" s="231">
        <f t="shared" ref="J348:L348" si="409">SUM(J343:J347)</f>
        <v>0</v>
      </c>
      <c r="K348" s="231">
        <f t="shared" si="409"/>
        <v>0</v>
      </c>
      <c r="L348" s="231">
        <f t="shared" si="409"/>
        <v>0</v>
      </c>
      <c r="M348" s="248">
        <v>1</v>
      </c>
      <c r="N348" s="231">
        <f>N343</f>
        <v>0</v>
      </c>
      <c r="O348" s="231">
        <f t="shared" ref="O348:Q348" si="410">SUM(O343:O347)</f>
        <v>0</v>
      </c>
      <c r="P348" s="231">
        <f t="shared" si="410"/>
        <v>0</v>
      </c>
      <c r="Q348" s="231">
        <f t="shared" si="410"/>
        <v>0</v>
      </c>
      <c r="R348" s="248">
        <v>1</v>
      </c>
      <c r="S348" s="231">
        <f>S343</f>
        <v>0</v>
      </c>
      <c r="T348" s="243">
        <f>T343</f>
        <v>0</v>
      </c>
      <c r="U348" s="236">
        <f>SUM(U343:U347)</f>
        <v>0</v>
      </c>
      <c r="V348" s="237">
        <f>SUM(V343:V347)</f>
        <v>0</v>
      </c>
      <c r="W348" s="166">
        <f>IFERROR(((V348/U348)*1),0)</f>
        <v>0</v>
      </c>
      <c r="X348" s="241">
        <f>IFERROR(((1-(1-T348)*W348)*1),0)</f>
        <v>1</v>
      </c>
    </row>
    <row r="349" spans="1:24" hidden="1" x14ac:dyDescent="0.25">
      <c r="A349" s="397">
        <f>A343+1</f>
        <v>58</v>
      </c>
      <c r="B349" s="398"/>
      <c r="C349" s="399"/>
      <c r="D349" s="399"/>
      <c r="E349" s="160" t="s">
        <v>284</v>
      </c>
      <c r="F349" s="272">
        <v>0</v>
      </c>
      <c r="G349" s="272">
        <v>0</v>
      </c>
      <c r="H349" s="161">
        <f>F349+G349</f>
        <v>0</v>
      </c>
      <c r="I349" s="247" t="e">
        <f>H349/$H$354</f>
        <v>#DIV/0!</v>
      </c>
      <c r="J349" s="227">
        <v>0</v>
      </c>
      <c r="K349" s="227">
        <v>0</v>
      </c>
      <c r="L349" s="230">
        <f>J349+K349</f>
        <v>0</v>
      </c>
      <c r="M349" s="247" t="e">
        <f>L349/$L$354</f>
        <v>#DIV/0!</v>
      </c>
      <c r="N349" s="400">
        <v>0</v>
      </c>
      <c r="O349" s="227">
        <v>0</v>
      </c>
      <c r="P349" s="227">
        <v>0</v>
      </c>
      <c r="Q349" s="230">
        <f>O349+P349</f>
        <v>0</v>
      </c>
      <c r="R349" s="247" t="e">
        <f>Q349/$Q$354</f>
        <v>#DIV/0!</v>
      </c>
      <c r="S349" s="395">
        <f>N354-Q354</f>
        <v>0</v>
      </c>
      <c r="T349" s="376">
        <f>IFERROR((S349/N354),0)</f>
        <v>0</v>
      </c>
      <c r="U349" s="227">
        <v>0</v>
      </c>
      <c r="V349" s="227">
        <v>0</v>
      </c>
      <c r="W349" s="162">
        <f>IFERROR(((V349/U349)*1),0)</f>
        <v>0</v>
      </c>
      <c r="X349" s="396"/>
    </row>
    <row r="350" spans="1:24" hidden="1" x14ac:dyDescent="0.25">
      <c r="A350" s="397"/>
      <c r="B350" s="398"/>
      <c r="C350" s="399"/>
      <c r="D350" s="399"/>
      <c r="E350" s="160" t="s">
        <v>285</v>
      </c>
      <c r="F350" s="272">
        <v>0</v>
      </c>
      <c r="G350" s="272">
        <v>0</v>
      </c>
      <c r="H350" s="161">
        <f t="shared" ref="H350:H353" si="411">F350+G350</f>
        <v>0</v>
      </c>
      <c r="I350" s="247" t="e">
        <f t="shared" ref="I350:I353" si="412">H350/$H$354</f>
        <v>#DIV/0!</v>
      </c>
      <c r="J350" s="227">
        <v>0</v>
      </c>
      <c r="K350" s="227">
        <v>0</v>
      </c>
      <c r="L350" s="230">
        <f t="shared" ref="L350:L353" si="413">J350+K350</f>
        <v>0</v>
      </c>
      <c r="M350" s="247" t="e">
        <f t="shared" ref="M350:M353" si="414">L350/$L$354</f>
        <v>#DIV/0!</v>
      </c>
      <c r="N350" s="400"/>
      <c r="O350" s="227">
        <v>0</v>
      </c>
      <c r="P350" s="227">
        <v>0</v>
      </c>
      <c r="Q350" s="230">
        <f t="shared" ref="Q350:Q353" si="415">O350+P350</f>
        <v>0</v>
      </c>
      <c r="R350" s="247" t="e">
        <f t="shared" ref="R350:R353" si="416">Q350/$Q$354</f>
        <v>#DIV/0!</v>
      </c>
      <c r="S350" s="395"/>
      <c r="T350" s="376"/>
      <c r="U350" s="227">
        <v>0</v>
      </c>
      <c r="V350" s="227">
        <v>0</v>
      </c>
      <c r="W350" s="162">
        <f t="shared" ref="W350:W351" si="417">IFERROR(((V350/U350)*1),0)</f>
        <v>0</v>
      </c>
      <c r="X350" s="378"/>
    </row>
    <row r="351" spans="1:24" hidden="1" x14ac:dyDescent="0.25">
      <c r="A351" s="397"/>
      <c r="B351" s="398"/>
      <c r="C351" s="399"/>
      <c r="D351" s="399"/>
      <c r="E351" s="160" t="s">
        <v>286</v>
      </c>
      <c r="F351" s="272">
        <v>0</v>
      </c>
      <c r="G351" s="272">
        <v>0</v>
      </c>
      <c r="H351" s="161">
        <f t="shared" si="411"/>
        <v>0</v>
      </c>
      <c r="I351" s="247" t="e">
        <f t="shared" si="412"/>
        <v>#DIV/0!</v>
      </c>
      <c r="J351" s="227">
        <v>0</v>
      </c>
      <c r="K351" s="227">
        <v>0</v>
      </c>
      <c r="L351" s="230">
        <f t="shared" si="413"/>
        <v>0</v>
      </c>
      <c r="M351" s="247" t="e">
        <f t="shared" si="414"/>
        <v>#DIV/0!</v>
      </c>
      <c r="N351" s="400"/>
      <c r="O351" s="227">
        <v>0</v>
      </c>
      <c r="P351" s="227">
        <v>0</v>
      </c>
      <c r="Q351" s="230">
        <f t="shared" si="415"/>
        <v>0</v>
      </c>
      <c r="R351" s="247" t="e">
        <f t="shared" si="416"/>
        <v>#DIV/0!</v>
      </c>
      <c r="S351" s="395"/>
      <c r="T351" s="376"/>
      <c r="U351" s="227">
        <v>0</v>
      </c>
      <c r="V351" s="227">
        <v>0</v>
      </c>
      <c r="W351" s="162">
        <f t="shared" si="417"/>
        <v>0</v>
      </c>
      <c r="X351" s="378"/>
    </row>
    <row r="352" spans="1:24" hidden="1" x14ac:dyDescent="0.25">
      <c r="A352" s="397"/>
      <c r="B352" s="398"/>
      <c r="C352" s="399"/>
      <c r="D352" s="399"/>
      <c r="E352" s="160" t="s">
        <v>287</v>
      </c>
      <c r="F352" s="272">
        <v>0</v>
      </c>
      <c r="G352" s="272">
        <v>0</v>
      </c>
      <c r="H352" s="161">
        <f t="shared" si="411"/>
        <v>0</v>
      </c>
      <c r="I352" s="247" t="e">
        <f t="shared" si="412"/>
        <v>#DIV/0!</v>
      </c>
      <c r="J352" s="227">
        <v>0</v>
      </c>
      <c r="K352" s="227">
        <v>0</v>
      </c>
      <c r="L352" s="230">
        <f t="shared" si="413"/>
        <v>0</v>
      </c>
      <c r="M352" s="247" t="e">
        <f t="shared" si="414"/>
        <v>#DIV/0!</v>
      </c>
      <c r="N352" s="400"/>
      <c r="O352" s="227">
        <v>0</v>
      </c>
      <c r="P352" s="227">
        <v>0</v>
      </c>
      <c r="Q352" s="230">
        <f t="shared" si="415"/>
        <v>0</v>
      </c>
      <c r="R352" s="247" t="e">
        <f t="shared" si="416"/>
        <v>#DIV/0!</v>
      </c>
      <c r="S352" s="395"/>
      <c r="T352" s="376"/>
      <c r="U352" s="227">
        <v>0</v>
      </c>
      <c r="V352" s="227">
        <v>0</v>
      </c>
      <c r="W352" s="162">
        <f>IFERROR(((V352/U352)*1),0)</f>
        <v>0</v>
      </c>
      <c r="X352" s="378"/>
    </row>
    <row r="353" spans="1:24" ht="15.75" hidden="1" thickBot="1" x14ac:dyDescent="0.3">
      <c r="A353" s="397"/>
      <c r="B353" s="398"/>
      <c r="C353" s="399"/>
      <c r="D353" s="399"/>
      <c r="E353" s="160" t="s">
        <v>288</v>
      </c>
      <c r="F353" s="272">
        <v>0</v>
      </c>
      <c r="G353" s="272">
        <v>0</v>
      </c>
      <c r="H353" s="161">
        <f t="shared" si="411"/>
        <v>0</v>
      </c>
      <c r="I353" s="247" t="e">
        <f t="shared" si="412"/>
        <v>#DIV/0!</v>
      </c>
      <c r="J353" s="227">
        <v>0</v>
      </c>
      <c r="K353" s="227">
        <v>0</v>
      </c>
      <c r="L353" s="230">
        <f t="shared" si="413"/>
        <v>0</v>
      </c>
      <c r="M353" s="247" t="e">
        <f t="shared" si="414"/>
        <v>#DIV/0!</v>
      </c>
      <c r="N353" s="400"/>
      <c r="O353" s="227">
        <v>0</v>
      </c>
      <c r="P353" s="227">
        <v>0</v>
      </c>
      <c r="Q353" s="230">
        <f t="shared" si="415"/>
        <v>0</v>
      </c>
      <c r="R353" s="247" t="e">
        <f t="shared" si="416"/>
        <v>#DIV/0!</v>
      </c>
      <c r="S353" s="395"/>
      <c r="T353" s="376"/>
      <c r="U353" s="227">
        <v>0</v>
      </c>
      <c r="V353" s="227">
        <v>0</v>
      </c>
      <c r="W353" s="162">
        <f>IFERROR(((V353/U353)*1),0)</f>
        <v>0</v>
      </c>
      <c r="X353" s="379"/>
    </row>
    <row r="354" spans="1:24" ht="15.75" hidden="1" thickBot="1" x14ac:dyDescent="0.3">
      <c r="A354" s="386" t="s">
        <v>289</v>
      </c>
      <c r="B354" s="387"/>
      <c r="C354" s="388"/>
      <c r="D354" s="163"/>
      <c r="E354" s="164"/>
      <c r="F354" s="274">
        <f>SUM(F349:F353)</f>
        <v>0</v>
      </c>
      <c r="G354" s="274">
        <f t="shared" ref="G354:H354" si="418">SUM(G349:G353)</f>
        <v>0</v>
      </c>
      <c r="H354" s="165">
        <f t="shared" si="418"/>
        <v>0</v>
      </c>
      <c r="I354" s="248">
        <v>1</v>
      </c>
      <c r="J354" s="231">
        <f t="shared" ref="J354:L354" si="419">SUM(J349:J353)</f>
        <v>0</v>
      </c>
      <c r="K354" s="231">
        <f t="shared" si="419"/>
        <v>0</v>
      </c>
      <c r="L354" s="231">
        <f t="shared" si="419"/>
        <v>0</v>
      </c>
      <c r="M354" s="248">
        <v>1</v>
      </c>
      <c r="N354" s="231">
        <f>N349</f>
        <v>0</v>
      </c>
      <c r="O354" s="231">
        <f t="shared" ref="O354:Q354" si="420">SUM(O349:O353)</f>
        <v>0</v>
      </c>
      <c r="P354" s="231">
        <f t="shared" si="420"/>
        <v>0</v>
      </c>
      <c r="Q354" s="231">
        <f t="shared" si="420"/>
        <v>0</v>
      </c>
      <c r="R354" s="248">
        <v>1</v>
      </c>
      <c r="S354" s="231">
        <f>S349</f>
        <v>0</v>
      </c>
      <c r="T354" s="243">
        <f>T349</f>
        <v>0</v>
      </c>
      <c r="U354" s="236">
        <f>SUM(U349:U353)</f>
        <v>0</v>
      </c>
      <c r="V354" s="237">
        <f>SUM(V349:V353)</f>
        <v>0</v>
      </c>
      <c r="W354" s="166">
        <f>IFERROR(((V354/U354)*1),0)</f>
        <v>0</v>
      </c>
      <c r="X354" s="241">
        <f>IFERROR(((1-(1-T354)*W354)*1),0)</f>
        <v>1</v>
      </c>
    </row>
    <row r="355" spans="1:24" hidden="1" x14ac:dyDescent="0.25">
      <c r="A355" s="397">
        <f>A349+1</f>
        <v>59</v>
      </c>
      <c r="B355" s="398"/>
      <c r="C355" s="399"/>
      <c r="D355" s="399"/>
      <c r="E355" s="160" t="s">
        <v>284</v>
      </c>
      <c r="F355" s="272">
        <v>0</v>
      </c>
      <c r="G355" s="272">
        <v>0</v>
      </c>
      <c r="H355" s="161">
        <f>F355+G355</f>
        <v>0</v>
      </c>
      <c r="I355" s="247" t="e">
        <f>H355/$H$360</f>
        <v>#DIV/0!</v>
      </c>
      <c r="J355" s="227">
        <v>0</v>
      </c>
      <c r="K355" s="227">
        <v>0</v>
      </c>
      <c r="L355" s="230">
        <f>J355+K355</f>
        <v>0</v>
      </c>
      <c r="M355" s="247" t="e">
        <f>L355/$L$360</f>
        <v>#DIV/0!</v>
      </c>
      <c r="N355" s="400">
        <v>0</v>
      </c>
      <c r="O355" s="227">
        <v>0</v>
      </c>
      <c r="P355" s="227">
        <v>0</v>
      </c>
      <c r="Q355" s="230">
        <f>O355+P355</f>
        <v>0</v>
      </c>
      <c r="R355" s="247" t="e">
        <f>Q355/$Q$360</f>
        <v>#DIV/0!</v>
      </c>
      <c r="S355" s="395">
        <f>N360-Q360</f>
        <v>0</v>
      </c>
      <c r="T355" s="376">
        <f>IFERROR((S355/N360),0)</f>
        <v>0</v>
      </c>
      <c r="U355" s="227">
        <v>0</v>
      </c>
      <c r="V355" s="227">
        <v>0</v>
      </c>
      <c r="W355" s="162">
        <f>IFERROR(((V355/U355)*1),0)</f>
        <v>0</v>
      </c>
      <c r="X355" s="396"/>
    </row>
    <row r="356" spans="1:24" hidden="1" x14ac:dyDescent="0.25">
      <c r="A356" s="397"/>
      <c r="B356" s="398"/>
      <c r="C356" s="399"/>
      <c r="D356" s="399"/>
      <c r="E356" s="160" t="s">
        <v>285</v>
      </c>
      <c r="F356" s="272">
        <v>0</v>
      </c>
      <c r="G356" s="272">
        <v>0</v>
      </c>
      <c r="H356" s="161">
        <f t="shared" ref="H356:H359" si="421">F356+G356</f>
        <v>0</v>
      </c>
      <c r="I356" s="247" t="e">
        <f t="shared" ref="I356:I359" si="422">H356/$H$360</f>
        <v>#DIV/0!</v>
      </c>
      <c r="J356" s="227">
        <v>0</v>
      </c>
      <c r="K356" s="227">
        <v>0</v>
      </c>
      <c r="L356" s="230">
        <f t="shared" ref="L356:L359" si="423">J356+K356</f>
        <v>0</v>
      </c>
      <c r="M356" s="247" t="e">
        <f t="shared" ref="M356:M359" si="424">L356/$L$360</f>
        <v>#DIV/0!</v>
      </c>
      <c r="N356" s="400"/>
      <c r="O356" s="227">
        <v>0</v>
      </c>
      <c r="P356" s="227">
        <v>0</v>
      </c>
      <c r="Q356" s="230">
        <f t="shared" ref="Q356:Q359" si="425">O356+P356</f>
        <v>0</v>
      </c>
      <c r="R356" s="247" t="e">
        <f t="shared" ref="R356:R359" si="426">Q356/$Q$360</f>
        <v>#DIV/0!</v>
      </c>
      <c r="S356" s="395"/>
      <c r="T356" s="376"/>
      <c r="U356" s="227">
        <v>0</v>
      </c>
      <c r="V356" s="227">
        <v>0</v>
      </c>
      <c r="W356" s="162">
        <f t="shared" ref="W356:W357" si="427">IFERROR(((V356/U356)*1),0)</f>
        <v>0</v>
      </c>
      <c r="X356" s="378"/>
    </row>
    <row r="357" spans="1:24" hidden="1" x14ac:dyDescent="0.25">
      <c r="A357" s="397"/>
      <c r="B357" s="398"/>
      <c r="C357" s="399"/>
      <c r="D357" s="399"/>
      <c r="E357" s="160" t="s">
        <v>286</v>
      </c>
      <c r="F357" s="272">
        <v>0</v>
      </c>
      <c r="G357" s="272">
        <v>0</v>
      </c>
      <c r="H357" s="161">
        <f t="shared" si="421"/>
        <v>0</v>
      </c>
      <c r="I357" s="247" t="e">
        <f t="shared" si="422"/>
        <v>#DIV/0!</v>
      </c>
      <c r="J357" s="227">
        <v>0</v>
      </c>
      <c r="K357" s="227">
        <v>0</v>
      </c>
      <c r="L357" s="230">
        <f t="shared" si="423"/>
        <v>0</v>
      </c>
      <c r="M357" s="247" t="e">
        <f t="shared" si="424"/>
        <v>#DIV/0!</v>
      </c>
      <c r="N357" s="400"/>
      <c r="O357" s="227">
        <v>0</v>
      </c>
      <c r="P357" s="227">
        <v>0</v>
      </c>
      <c r="Q357" s="230">
        <f t="shared" si="425"/>
        <v>0</v>
      </c>
      <c r="R357" s="247" t="e">
        <f t="shared" si="426"/>
        <v>#DIV/0!</v>
      </c>
      <c r="S357" s="395"/>
      <c r="T357" s="376"/>
      <c r="U357" s="227">
        <v>0</v>
      </c>
      <c r="V357" s="227">
        <v>0</v>
      </c>
      <c r="W357" s="162">
        <f t="shared" si="427"/>
        <v>0</v>
      </c>
      <c r="X357" s="378"/>
    </row>
    <row r="358" spans="1:24" hidden="1" x14ac:dyDescent="0.25">
      <c r="A358" s="397"/>
      <c r="B358" s="398"/>
      <c r="C358" s="399"/>
      <c r="D358" s="399"/>
      <c r="E358" s="160" t="s">
        <v>287</v>
      </c>
      <c r="F358" s="272">
        <v>0</v>
      </c>
      <c r="G358" s="272">
        <v>0</v>
      </c>
      <c r="H358" s="161">
        <f t="shared" si="421"/>
        <v>0</v>
      </c>
      <c r="I358" s="247" t="e">
        <f t="shared" si="422"/>
        <v>#DIV/0!</v>
      </c>
      <c r="J358" s="227">
        <v>0</v>
      </c>
      <c r="K358" s="227">
        <v>0</v>
      </c>
      <c r="L358" s="230">
        <f t="shared" si="423"/>
        <v>0</v>
      </c>
      <c r="M358" s="247" t="e">
        <f t="shared" si="424"/>
        <v>#DIV/0!</v>
      </c>
      <c r="N358" s="400"/>
      <c r="O358" s="227">
        <v>0</v>
      </c>
      <c r="P358" s="227">
        <v>0</v>
      </c>
      <c r="Q358" s="230">
        <f t="shared" si="425"/>
        <v>0</v>
      </c>
      <c r="R358" s="247" t="e">
        <f t="shared" si="426"/>
        <v>#DIV/0!</v>
      </c>
      <c r="S358" s="395"/>
      <c r="T358" s="376"/>
      <c r="U358" s="227">
        <v>0</v>
      </c>
      <c r="V358" s="227">
        <v>0</v>
      </c>
      <c r="W358" s="162">
        <f>IFERROR(((V358/U358)*1),0)</f>
        <v>0</v>
      </c>
      <c r="X358" s="378"/>
    </row>
    <row r="359" spans="1:24" ht="15.75" hidden="1" thickBot="1" x14ac:dyDescent="0.3">
      <c r="A359" s="397"/>
      <c r="B359" s="398"/>
      <c r="C359" s="399"/>
      <c r="D359" s="399"/>
      <c r="E359" s="160" t="s">
        <v>288</v>
      </c>
      <c r="F359" s="272">
        <v>0</v>
      </c>
      <c r="G359" s="272">
        <v>0</v>
      </c>
      <c r="H359" s="161">
        <f t="shared" si="421"/>
        <v>0</v>
      </c>
      <c r="I359" s="247" t="e">
        <f t="shared" si="422"/>
        <v>#DIV/0!</v>
      </c>
      <c r="J359" s="227">
        <v>0</v>
      </c>
      <c r="K359" s="227">
        <v>0</v>
      </c>
      <c r="L359" s="230">
        <f t="shared" si="423"/>
        <v>0</v>
      </c>
      <c r="M359" s="247" t="e">
        <f t="shared" si="424"/>
        <v>#DIV/0!</v>
      </c>
      <c r="N359" s="400"/>
      <c r="O359" s="227">
        <v>0</v>
      </c>
      <c r="P359" s="227">
        <v>0</v>
      </c>
      <c r="Q359" s="230">
        <f t="shared" si="425"/>
        <v>0</v>
      </c>
      <c r="R359" s="247" t="e">
        <f t="shared" si="426"/>
        <v>#DIV/0!</v>
      </c>
      <c r="S359" s="395"/>
      <c r="T359" s="376"/>
      <c r="U359" s="227">
        <v>0</v>
      </c>
      <c r="V359" s="227">
        <v>0</v>
      </c>
      <c r="W359" s="162">
        <f>IFERROR(((V359/U359)*1),0)</f>
        <v>0</v>
      </c>
      <c r="X359" s="379"/>
    </row>
    <row r="360" spans="1:24" ht="15.75" hidden="1" thickBot="1" x14ac:dyDescent="0.3">
      <c r="A360" s="386" t="s">
        <v>289</v>
      </c>
      <c r="B360" s="387"/>
      <c r="C360" s="388"/>
      <c r="D360" s="163"/>
      <c r="E360" s="164"/>
      <c r="F360" s="274">
        <f>SUM(F355:F359)</f>
        <v>0</v>
      </c>
      <c r="G360" s="274">
        <f t="shared" ref="G360:H360" si="428">SUM(G355:G359)</f>
        <v>0</v>
      </c>
      <c r="H360" s="165">
        <f t="shared" si="428"/>
        <v>0</v>
      </c>
      <c r="I360" s="248">
        <v>1</v>
      </c>
      <c r="J360" s="231">
        <f t="shared" ref="J360:L360" si="429">SUM(J355:J359)</f>
        <v>0</v>
      </c>
      <c r="K360" s="231">
        <f t="shared" si="429"/>
        <v>0</v>
      </c>
      <c r="L360" s="231">
        <f t="shared" si="429"/>
        <v>0</v>
      </c>
      <c r="M360" s="248">
        <v>1</v>
      </c>
      <c r="N360" s="231">
        <f>N355</f>
        <v>0</v>
      </c>
      <c r="O360" s="231">
        <f t="shared" ref="O360:Q360" si="430">SUM(O355:O359)</f>
        <v>0</v>
      </c>
      <c r="P360" s="231">
        <f t="shared" si="430"/>
        <v>0</v>
      </c>
      <c r="Q360" s="231">
        <f t="shared" si="430"/>
        <v>0</v>
      </c>
      <c r="R360" s="248">
        <v>1</v>
      </c>
      <c r="S360" s="231">
        <f>S355</f>
        <v>0</v>
      </c>
      <c r="T360" s="243">
        <f>T355</f>
        <v>0</v>
      </c>
      <c r="U360" s="236">
        <f>SUM(U355:U359)</f>
        <v>0</v>
      </c>
      <c r="V360" s="237">
        <f>SUM(V355:V359)</f>
        <v>0</v>
      </c>
      <c r="W360" s="166">
        <f>IFERROR(((V360/U360)*1),0)</f>
        <v>0</v>
      </c>
      <c r="X360" s="241">
        <f>IFERROR(((1-(1-T360)*W360)*1),0)</f>
        <v>1</v>
      </c>
    </row>
    <row r="361" spans="1:24" hidden="1" x14ac:dyDescent="0.25">
      <c r="A361" s="397">
        <f>A355+1</f>
        <v>60</v>
      </c>
      <c r="B361" s="398"/>
      <c r="C361" s="399"/>
      <c r="D361" s="399"/>
      <c r="E361" s="160" t="s">
        <v>284</v>
      </c>
      <c r="F361" s="272">
        <v>0</v>
      </c>
      <c r="G361" s="272">
        <v>0</v>
      </c>
      <c r="H361" s="161">
        <f>F361+G361</f>
        <v>0</v>
      </c>
      <c r="I361" s="247" t="e">
        <f>H361/$H$366</f>
        <v>#DIV/0!</v>
      </c>
      <c r="J361" s="227">
        <v>0</v>
      </c>
      <c r="K361" s="227">
        <v>0</v>
      </c>
      <c r="L361" s="230">
        <f>J361+K361</f>
        <v>0</v>
      </c>
      <c r="M361" s="247" t="e">
        <f>L361/$L$366</f>
        <v>#DIV/0!</v>
      </c>
      <c r="N361" s="400">
        <v>0</v>
      </c>
      <c r="O361" s="227">
        <v>0</v>
      </c>
      <c r="P361" s="227">
        <v>0</v>
      </c>
      <c r="Q361" s="230">
        <f>O361+P361</f>
        <v>0</v>
      </c>
      <c r="R361" s="247" t="e">
        <f>Q361/$Q$366</f>
        <v>#DIV/0!</v>
      </c>
      <c r="S361" s="395">
        <f>N366-Q366</f>
        <v>0</v>
      </c>
      <c r="T361" s="376">
        <f>IFERROR((S361/N366),0)</f>
        <v>0</v>
      </c>
      <c r="U361" s="227">
        <v>0</v>
      </c>
      <c r="V361" s="227">
        <v>0</v>
      </c>
      <c r="W361" s="162">
        <f>IFERROR(((V361/U361)*1),0)</f>
        <v>0</v>
      </c>
      <c r="X361" s="396"/>
    </row>
    <row r="362" spans="1:24" hidden="1" x14ac:dyDescent="0.25">
      <c r="A362" s="397"/>
      <c r="B362" s="398"/>
      <c r="C362" s="399"/>
      <c r="D362" s="399"/>
      <c r="E362" s="160" t="s">
        <v>285</v>
      </c>
      <c r="F362" s="272">
        <v>0</v>
      </c>
      <c r="G362" s="272">
        <v>0</v>
      </c>
      <c r="H362" s="161">
        <f t="shared" ref="H362:H365" si="431">F362+G362</f>
        <v>0</v>
      </c>
      <c r="I362" s="247" t="e">
        <f t="shared" ref="I362:I365" si="432">H362/$H$366</f>
        <v>#DIV/0!</v>
      </c>
      <c r="J362" s="227">
        <v>0</v>
      </c>
      <c r="K362" s="227">
        <v>0</v>
      </c>
      <c r="L362" s="230">
        <f t="shared" ref="L362:L365" si="433">J362+K362</f>
        <v>0</v>
      </c>
      <c r="M362" s="247" t="e">
        <f t="shared" ref="M362:M365" si="434">L362/$L$366</f>
        <v>#DIV/0!</v>
      </c>
      <c r="N362" s="400"/>
      <c r="O362" s="227">
        <v>0</v>
      </c>
      <c r="P362" s="227">
        <v>0</v>
      </c>
      <c r="Q362" s="230">
        <f t="shared" ref="Q362:Q365" si="435">O362+P362</f>
        <v>0</v>
      </c>
      <c r="R362" s="247" t="e">
        <f t="shared" ref="R362:R365" si="436">Q362/$Q$366</f>
        <v>#DIV/0!</v>
      </c>
      <c r="S362" s="395"/>
      <c r="T362" s="376"/>
      <c r="U362" s="227">
        <v>0</v>
      </c>
      <c r="V362" s="227">
        <v>0</v>
      </c>
      <c r="W362" s="162">
        <f t="shared" ref="W362:W363" si="437">IFERROR(((V362/U362)*1),0)</f>
        <v>0</v>
      </c>
      <c r="X362" s="378"/>
    </row>
    <row r="363" spans="1:24" hidden="1" x14ac:dyDescent="0.25">
      <c r="A363" s="397"/>
      <c r="B363" s="398"/>
      <c r="C363" s="399"/>
      <c r="D363" s="399"/>
      <c r="E363" s="160" t="s">
        <v>286</v>
      </c>
      <c r="F363" s="272">
        <v>0</v>
      </c>
      <c r="G363" s="272">
        <v>0</v>
      </c>
      <c r="H363" s="161">
        <f t="shared" si="431"/>
        <v>0</v>
      </c>
      <c r="I363" s="247" t="e">
        <f t="shared" si="432"/>
        <v>#DIV/0!</v>
      </c>
      <c r="J363" s="227">
        <v>0</v>
      </c>
      <c r="K363" s="227">
        <v>0</v>
      </c>
      <c r="L363" s="230">
        <f t="shared" si="433"/>
        <v>0</v>
      </c>
      <c r="M363" s="247" t="e">
        <f t="shared" si="434"/>
        <v>#DIV/0!</v>
      </c>
      <c r="N363" s="400"/>
      <c r="O363" s="227">
        <v>0</v>
      </c>
      <c r="P363" s="227">
        <v>0</v>
      </c>
      <c r="Q363" s="230">
        <f t="shared" si="435"/>
        <v>0</v>
      </c>
      <c r="R363" s="247" t="e">
        <f t="shared" si="436"/>
        <v>#DIV/0!</v>
      </c>
      <c r="S363" s="395"/>
      <c r="T363" s="376"/>
      <c r="U363" s="227">
        <v>0</v>
      </c>
      <c r="V363" s="227">
        <v>0</v>
      </c>
      <c r="W363" s="162">
        <f t="shared" si="437"/>
        <v>0</v>
      </c>
      <c r="X363" s="378"/>
    </row>
    <row r="364" spans="1:24" hidden="1" x14ac:dyDescent="0.25">
      <c r="A364" s="397"/>
      <c r="B364" s="398"/>
      <c r="C364" s="399"/>
      <c r="D364" s="399"/>
      <c r="E364" s="160" t="s">
        <v>287</v>
      </c>
      <c r="F364" s="272">
        <v>0</v>
      </c>
      <c r="G364" s="272">
        <v>0</v>
      </c>
      <c r="H364" s="161">
        <f t="shared" si="431"/>
        <v>0</v>
      </c>
      <c r="I364" s="247" t="e">
        <f t="shared" si="432"/>
        <v>#DIV/0!</v>
      </c>
      <c r="J364" s="227">
        <v>0</v>
      </c>
      <c r="K364" s="227">
        <v>0</v>
      </c>
      <c r="L364" s="230">
        <f t="shared" si="433"/>
        <v>0</v>
      </c>
      <c r="M364" s="247" t="e">
        <f t="shared" si="434"/>
        <v>#DIV/0!</v>
      </c>
      <c r="N364" s="400"/>
      <c r="O364" s="227">
        <v>0</v>
      </c>
      <c r="P364" s="227">
        <v>0</v>
      </c>
      <c r="Q364" s="230">
        <f t="shared" si="435"/>
        <v>0</v>
      </c>
      <c r="R364" s="247" t="e">
        <f t="shared" si="436"/>
        <v>#DIV/0!</v>
      </c>
      <c r="S364" s="395"/>
      <c r="T364" s="376"/>
      <c r="U364" s="227">
        <v>0</v>
      </c>
      <c r="V364" s="227">
        <v>0</v>
      </c>
      <c r="W364" s="162">
        <f>IFERROR(((V364/U364)*1),0)</f>
        <v>0</v>
      </c>
      <c r="X364" s="378"/>
    </row>
    <row r="365" spans="1:24" ht="15.75" hidden="1" thickBot="1" x14ac:dyDescent="0.3">
      <c r="A365" s="397"/>
      <c r="B365" s="398"/>
      <c r="C365" s="399"/>
      <c r="D365" s="399"/>
      <c r="E365" s="160" t="s">
        <v>288</v>
      </c>
      <c r="F365" s="272">
        <v>0</v>
      </c>
      <c r="G365" s="272">
        <v>0</v>
      </c>
      <c r="H365" s="161">
        <f t="shared" si="431"/>
        <v>0</v>
      </c>
      <c r="I365" s="247" t="e">
        <f t="shared" si="432"/>
        <v>#DIV/0!</v>
      </c>
      <c r="J365" s="227">
        <v>0</v>
      </c>
      <c r="K365" s="227">
        <v>0</v>
      </c>
      <c r="L365" s="230">
        <f t="shared" si="433"/>
        <v>0</v>
      </c>
      <c r="M365" s="247" t="e">
        <f t="shared" si="434"/>
        <v>#DIV/0!</v>
      </c>
      <c r="N365" s="400"/>
      <c r="O365" s="227">
        <v>0</v>
      </c>
      <c r="P365" s="227">
        <v>0</v>
      </c>
      <c r="Q365" s="230">
        <f t="shared" si="435"/>
        <v>0</v>
      </c>
      <c r="R365" s="247" t="e">
        <f t="shared" si="436"/>
        <v>#DIV/0!</v>
      </c>
      <c r="S365" s="395"/>
      <c r="T365" s="376"/>
      <c r="U365" s="227">
        <v>0</v>
      </c>
      <c r="V365" s="227">
        <v>0</v>
      </c>
      <c r="W365" s="162">
        <f>IFERROR(((V365/U365)*1),0)</f>
        <v>0</v>
      </c>
      <c r="X365" s="379"/>
    </row>
    <row r="366" spans="1:24" ht="15.75" hidden="1" thickBot="1" x14ac:dyDescent="0.3">
      <c r="A366" s="386" t="s">
        <v>289</v>
      </c>
      <c r="B366" s="387"/>
      <c r="C366" s="388"/>
      <c r="D366" s="163"/>
      <c r="E366" s="164"/>
      <c r="F366" s="274">
        <f>SUM(F361:F365)</f>
        <v>0</v>
      </c>
      <c r="G366" s="274">
        <f t="shared" ref="G366:H366" si="438">SUM(G361:G365)</f>
        <v>0</v>
      </c>
      <c r="H366" s="165">
        <f t="shared" si="438"/>
        <v>0</v>
      </c>
      <c r="I366" s="248">
        <v>1</v>
      </c>
      <c r="J366" s="231">
        <f t="shared" ref="J366:L366" si="439">SUM(J361:J365)</f>
        <v>0</v>
      </c>
      <c r="K366" s="231">
        <f t="shared" si="439"/>
        <v>0</v>
      </c>
      <c r="L366" s="231">
        <f t="shared" si="439"/>
        <v>0</v>
      </c>
      <c r="M366" s="248">
        <v>1</v>
      </c>
      <c r="N366" s="231">
        <f>N361</f>
        <v>0</v>
      </c>
      <c r="O366" s="231">
        <f t="shared" ref="O366:Q366" si="440">SUM(O361:O365)</f>
        <v>0</v>
      </c>
      <c r="P366" s="231">
        <f t="shared" si="440"/>
        <v>0</v>
      </c>
      <c r="Q366" s="231">
        <f t="shared" si="440"/>
        <v>0</v>
      </c>
      <c r="R366" s="248">
        <v>1</v>
      </c>
      <c r="S366" s="231">
        <f>S361</f>
        <v>0</v>
      </c>
      <c r="T366" s="243">
        <f>T361</f>
        <v>0</v>
      </c>
      <c r="U366" s="236">
        <f>SUM(U361:U365)</f>
        <v>0</v>
      </c>
      <c r="V366" s="237">
        <f>SUM(V361:V365)</f>
        <v>0</v>
      </c>
      <c r="W366" s="166">
        <f>IFERROR(((V366/U366)*1),0)</f>
        <v>0</v>
      </c>
      <c r="X366" s="241">
        <f>IFERROR(((1-(1-T366)*W366)*1),0)</f>
        <v>1</v>
      </c>
    </row>
    <row r="367" spans="1:24" hidden="1" x14ac:dyDescent="0.25">
      <c r="A367" s="397">
        <f>A361+1</f>
        <v>61</v>
      </c>
      <c r="B367" s="398"/>
      <c r="C367" s="399"/>
      <c r="D367" s="399"/>
      <c r="E367" s="160" t="s">
        <v>284</v>
      </c>
      <c r="F367" s="272">
        <v>0</v>
      </c>
      <c r="G367" s="272">
        <v>0</v>
      </c>
      <c r="H367" s="161">
        <f>F367+G367</f>
        <v>0</v>
      </c>
      <c r="I367" s="247" t="e">
        <f>H367/$H$372</f>
        <v>#DIV/0!</v>
      </c>
      <c r="J367" s="227">
        <v>0</v>
      </c>
      <c r="K367" s="227">
        <v>0</v>
      </c>
      <c r="L367" s="230">
        <f>J367+K367</f>
        <v>0</v>
      </c>
      <c r="M367" s="247" t="e">
        <f>L367/$L$372</f>
        <v>#DIV/0!</v>
      </c>
      <c r="N367" s="400">
        <v>0</v>
      </c>
      <c r="O367" s="227">
        <v>0</v>
      </c>
      <c r="P367" s="227">
        <v>0</v>
      </c>
      <c r="Q367" s="230">
        <f>O367+P367</f>
        <v>0</v>
      </c>
      <c r="R367" s="247" t="e">
        <f>Q367/$Q$372</f>
        <v>#DIV/0!</v>
      </c>
      <c r="S367" s="395">
        <f>N372-Q372</f>
        <v>0</v>
      </c>
      <c r="T367" s="376">
        <f>IFERROR((S367/N372),0)</f>
        <v>0</v>
      </c>
      <c r="U367" s="227">
        <v>0</v>
      </c>
      <c r="V367" s="227">
        <v>0</v>
      </c>
      <c r="W367" s="162">
        <f>IFERROR(((V367/U367)*1),0)</f>
        <v>0</v>
      </c>
      <c r="X367" s="396"/>
    </row>
    <row r="368" spans="1:24" hidden="1" x14ac:dyDescent="0.25">
      <c r="A368" s="397"/>
      <c r="B368" s="398"/>
      <c r="C368" s="399"/>
      <c r="D368" s="399"/>
      <c r="E368" s="160" t="s">
        <v>285</v>
      </c>
      <c r="F368" s="272">
        <v>0</v>
      </c>
      <c r="G368" s="272">
        <v>0</v>
      </c>
      <c r="H368" s="161">
        <f t="shared" ref="H368:H371" si="441">F368+G368</f>
        <v>0</v>
      </c>
      <c r="I368" s="247" t="e">
        <f t="shared" ref="I368:I371" si="442">H368/$H$372</f>
        <v>#DIV/0!</v>
      </c>
      <c r="J368" s="227">
        <v>0</v>
      </c>
      <c r="K368" s="227">
        <v>0</v>
      </c>
      <c r="L368" s="230">
        <f t="shared" ref="L368:L371" si="443">J368+K368</f>
        <v>0</v>
      </c>
      <c r="M368" s="247" t="e">
        <f t="shared" ref="M368:M371" si="444">L368/$L$372</f>
        <v>#DIV/0!</v>
      </c>
      <c r="N368" s="400"/>
      <c r="O368" s="227">
        <v>0</v>
      </c>
      <c r="P368" s="227">
        <v>0</v>
      </c>
      <c r="Q368" s="230">
        <f t="shared" ref="Q368:Q371" si="445">O368+P368</f>
        <v>0</v>
      </c>
      <c r="R368" s="247" t="e">
        <f t="shared" ref="R368:R371" si="446">Q368/$Q$372</f>
        <v>#DIV/0!</v>
      </c>
      <c r="S368" s="395"/>
      <c r="T368" s="376"/>
      <c r="U368" s="227">
        <v>0</v>
      </c>
      <c r="V368" s="227">
        <v>0</v>
      </c>
      <c r="W368" s="162">
        <f t="shared" ref="W368:W369" si="447">IFERROR(((V368/U368)*1),0)</f>
        <v>0</v>
      </c>
      <c r="X368" s="378"/>
    </row>
    <row r="369" spans="1:24" hidden="1" x14ac:dyDescent="0.25">
      <c r="A369" s="397"/>
      <c r="B369" s="398"/>
      <c r="C369" s="399"/>
      <c r="D369" s="399"/>
      <c r="E369" s="160" t="s">
        <v>286</v>
      </c>
      <c r="F369" s="272">
        <v>0</v>
      </c>
      <c r="G369" s="272">
        <v>0</v>
      </c>
      <c r="H369" s="161">
        <f t="shared" si="441"/>
        <v>0</v>
      </c>
      <c r="I369" s="247" t="e">
        <f t="shared" si="442"/>
        <v>#DIV/0!</v>
      </c>
      <c r="J369" s="227">
        <v>0</v>
      </c>
      <c r="K369" s="227">
        <v>0</v>
      </c>
      <c r="L369" s="230">
        <f t="shared" si="443"/>
        <v>0</v>
      </c>
      <c r="M369" s="247" t="e">
        <f t="shared" si="444"/>
        <v>#DIV/0!</v>
      </c>
      <c r="N369" s="400"/>
      <c r="O369" s="227">
        <v>0</v>
      </c>
      <c r="P369" s="227">
        <v>0</v>
      </c>
      <c r="Q369" s="230">
        <f t="shared" si="445"/>
        <v>0</v>
      </c>
      <c r="R369" s="247" t="e">
        <f t="shared" si="446"/>
        <v>#DIV/0!</v>
      </c>
      <c r="S369" s="395"/>
      <c r="T369" s="376"/>
      <c r="U369" s="227">
        <v>0</v>
      </c>
      <c r="V369" s="227">
        <v>0</v>
      </c>
      <c r="W369" s="162">
        <f t="shared" si="447"/>
        <v>0</v>
      </c>
      <c r="X369" s="378"/>
    </row>
    <row r="370" spans="1:24" hidden="1" x14ac:dyDescent="0.25">
      <c r="A370" s="397"/>
      <c r="B370" s="398"/>
      <c r="C370" s="399"/>
      <c r="D370" s="399"/>
      <c r="E370" s="160" t="s">
        <v>287</v>
      </c>
      <c r="F370" s="272">
        <v>0</v>
      </c>
      <c r="G370" s="272">
        <v>0</v>
      </c>
      <c r="H370" s="161">
        <f t="shared" si="441"/>
        <v>0</v>
      </c>
      <c r="I370" s="247" t="e">
        <f t="shared" si="442"/>
        <v>#DIV/0!</v>
      </c>
      <c r="J370" s="227">
        <v>0</v>
      </c>
      <c r="K370" s="227">
        <v>0</v>
      </c>
      <c r="L370" s="230">
        <f t="shared" si="443"/>
        <v>0</v>
      </c>
      <c r="M370" s="247" t="e">
        <f t="shared" si="444"/>
        <v>#DIV/0!</v>
      </c>
      <c r="N370" s="400"/>
      <c r="O370" s="227">
        <v>0</v>
      </c>
      <c r="P370" s="227">
        <v>0</v>
      </c>
      <c r="Q370" s="230">
        <f t="shared" si="445"/>
        <v>0</v>
      </c>
      <c r="R370" s="247" t="e">
        <f t="shared" si="446"/>
        <v>#DIV/0!</v>
      </c>
      <c r="S370" s="395"/>
      <c r="T370" s="376"/>
      <c r="U370" s="227">
        <v>0</v>
      </c>
      <c r="V370" s="227">
        <v>0</v>
      </c>
      <c r="W370" s="162">
        <f>IFERROR(((V370/U370)*1),0)</f>
        <v>0</v>
      </c>
      <c r="X370" s="378"/>
    </row>
    <row r="371" spans="1:24" ht="15.75" hidden="1" thickBot="1" x14ac:dyDescent="0.3">
      <c r="A371" s="397"/>
      <c r="B371" s="398"/>
      <c r="C371" s="399"/>
      <c r="D371" s="399"/>
      <c r="E371" s="160" t="s">
        <v>288</v>
      </c>
      <c r="F371" s="272">
        <v>0</v>
      </c>
      <c r="G371" s="272">
        <v>0</v>
      </c>
      <c r="H371" s="161">
        <f t="shared" si="441"/>
        <v>0</v>
      </c>
      <c r="I371" s="247" t="e">
        <f t="shared" si="442"/>
        <v>#DIV/0!</v>
      </c>
      <c r="J371" s="227">
        <v>0</v>
      </c>
      <c r="K371" s="227">
        <v>0</v>
      </c>
      <c r="L371" s="230">
        <f t="shared" si="443"/>
        <v>0</v>
      </c>
      <c r="M371" s="247" t="e">
        <f t="shared" si="444"/>
        <v>#DIV/0!</v>
      </c>
      <c r="N371" s="400"/>
      <c r="O371" s="227">
        <v>0</v>
      </c>
      <c r="P371" s="227">
        <v>0</v>
      </c>
      <c r="Q371" s="230">
        <f t="shared" si="445"/>
        <v>0</v>
      </c>
      <c r="R371" s="247" t="e">
        <f t="shared" si="446"/>
        <v>#DIV/0!</v>
      </c>
      <c r="S371" s="395"/>
      <c r="T371" s="376"/>
      <c r="U371" s="227">
        <v>0</v>
      </c>
      <c r="V371" s="227">
        <v>0</v>
      </c>
      <c r="W371" s="162">
        <f>IFERROR(((V371/U371)*1),0)</f>
        <v>0</v>
      </c>
      <c r="X371" s="379"/>
    </row>
    <row r="372" spans="1:24" ht="15.75" hidden="1" thickBot="1" x14ac:dyDescent="0.3">
      <c r="A372" s="386" t="s">
        <v>289</v>
      </c>
      <c r="B372" s="387"/>
      <c r="C372" s="388"/>
      <c r="D372" s="163"/>
      <c r="E372" s="164"/>
      <c r="F372" s="274">
        <f>SUM(F367:F371)</f>
        <v>0</v>
      </c>
      <c r="G372" s="274">
        <f t="shared" ref="G372:H372" si="448">SUM(G367:G371)</f>
        <v>0</v>
      </c>
      <c r="H372" s="165">
        <f t="shared" si="448"/>
        <v>0</v>
      </c>
      <c r="I372" s="248">
        <v>1</v>
      </c>
      <c r="J372" s="231">
        <f t="shared" ref="J372:L372" si="449">SUM(J367:J371)</f>
        <v>0</v>
      </c>
      <c r="K372" s="231">
        <f t="shared" si="449"/>
        <v>0</v>
      </c>
      <c r="L372" s="231">
        <f t="shared" si="449"/>
        <v>0</v>
      </c>
      <c r="M372" s="248">
        <v>1</v>
      </c>
      <c r="N372" s="231">
        <f>N367</f>
        <v>0</v>
      </c>
      <c r="O372" s="231">
        <f t="shared" ref="O372:Q372" si="450">SUM(O367:O371)</f>
        <v>0</v>
      </c>
      <c r="P372" s="231">
        <f t="shared" si="450"/>
        <v>0</v>
      </c>
      <c r="Q372" s="231">
        <f t="shared" si="450"/>
        <v>0</v>
      </c>
      <c r="R372" s="248">
        <v>1</v>
      </c>
      <c r="S372" s="231">
        <f>S367</f>
        <v>0</v>
      </c>
      <c r="T372" s="243">
        <f>T367</f>
        <v>0</v>
      </c>
      <c r="U372" s="236">
        <f>SUM(U367:U371)</f>
        <v>0</v>
      </c>
      <c r="V372" s="237">
        <f>SUM(V367:V371)</f>
        <v>0</v>
      </c>
      <c r="W372" s="166">
        <f>IFERROR(((V372/U372)*1),0)</f>
        <v>0</v>
      </c>
      <c r="X372" s="241">
        <f>IFERROR(((1-(1-T372)*W372)*1),0)</f>
        <v>1</v>
      </c>
    </row>
    <row r="373" spans="1:24" hidden="1" x14ac:dyDescent="0.25">
      <c r="A373" s="397">
        <f>A367+1</f>
        <v>62</v>
      </c>
      <c r="B373" s="398"/>
      <c r="C373" s="399"/>
      <c r="D373" s="399"/>
      <c r="E373" s="160" t="s">
        <v>284</v>
      </c>
      <c r="F373" s="272">
        <v>0</v>
      </c>
      <c r="G373" s="272">
        <v>0</v>
      </c>
      <c r="H373" s="161">
        <f>F373+G373</f>
        <v>0</v>
      </c>
      <c r="I373" s="247" t="e">
        <f>H373/$H$378</f>
        <v>#DIV/0!</v>
      </c>
      <c r="J373" s="227">
        <v>0</v>
      </c>
      <c r="K373" s="227">
        <v>0</v>
      </c>
      <c r="L373" s="230">
        <f>J373+K373</f>
        <v>0</v>
      </c>
      <c r="M373" s="247" t="e">
        <f>L373/$L$378</f>
        <v>#DIV/0!</v>
      </c>
      <c r="N373" s="400">
        <v>0</v>
      </c>
      <c r="O373" s="227">
        <v>0</v>
      </c>
      <c r="P373" s="227">
        <v>0</v>
      </c>
      <c r="Q373" s="230">
        <f>O373+P373</f>
        <v>0</v>
      </c>
      <c r="R373" s="247" t="e">
        <f>Q373/$Q$378</f>
        <v>#DIV/0!</v>
      </c>
      <c r="S373" s="395">
        <f>N378-Q378</f>
        <v>0</v>
      </c>
      <c r="T373" s="376">
        <f>IFERROR((S373/N378),0)</f>
        <v>0</v>
      </c>
      <c r="U373" s="227">
        <v>0</v>
      </c>
      <c r="V373" s="227">
        <v>0</v>
      </c>
      <c r="W373" s="162">
        <f>IFERROR(((V373/U373)*1),0)</f>
        <v>0</v>
      </c>
      <c r="X373" s="396"/>
    </row>
    <row r="374" spans="1:24" hidden="1" x14ac:dyDescent="0.25">
      <c r="A374" s="397"/>
      <c r="B374" s="398"/>
      <c r="C374" s="399"/>
      <c r="D374" s="399"/>
      <c r="E374" s="160" t="s">
        <v>285</v>
      </c>
      <c r="F374" s="272">
        <v>0</v>
      </c>
      <c r="G374" s="272">
        <v>0</v>
      </c>
      <c r="H374" s="161">
        <f t="shared" ref="H374:H377" si="451">F374+G374</f>
        <v>0</v>
      </c>
      <c r="I374" s="247" t="e">
        <f t="shared" ref="I374:I377" si="452">H374/$H$378</f>
        <v>#DIV/0!</v>
      </c>
      <c r="J374" s="227">
        <v>0</v>
      </c>
      <c r="K374" s="227">
        <v>0</v>
      </c>
      <c r="L374" s="230">
        <f t="shared" ref="L374:L377" si="453">J374+K374</f>
        <v>0</v>
      </c>
      <c r="M374" s="247" t="e">
        <f t="shared" ref="M374:M377" si="454">L374/$L$378</f>
        <v>#DIV/0!</v>
      </c>
      <c r="N374" s="400"/>
      <c r="O374" s="227">
        <v>0</v>
      </c>
      <c r="P374" s="227">
        <v>0</v>
      </c>
      <c r="Q374" s="230">
        <f t="shared" ref="Q374:Q377" si="455">O374+P374</f>
        <v>0</v>
      </c>
      <c r="R374" s="247" t="e">
        <f t="shared" ref="R374:R377" si="456">Q374/$Q$378</f>
        <v>#DIV/0!</v>
      </c>
      <c r="S374" s="395"/>
      <c r="T374" s="376"/>
      <c r="U374" s="227">
        <v>0</v>
      </c>
      <c r="V374" s="227">
        <v>0</v>
      </c>
      <c r="W374" s="162">
        <f t="shared" ref="W374:W375" si="457">IFERROR(((V374/U374)*1),0)</f>
        <v>0</v>
      </c>
      <c r="X374" s="378"/>
    </row>
    <row r="375" spans="1:24" hidden="1" x14ac:dyDescent="0.25">
      <c r="A375" s="397"/>
      <c r="B375" s="398"/>
      <c r="C375" s="399"/>
      <c r="D375" s="399"/>
      <c r="E375" s="160" t="s">
        <v>286</v>
      </c>
      <c r="F375" s="272">
        <v>0</v>
      </c>
      <c r="G375" s="272">
        <v>0</v>
      </c>
      <c r="H375" s="161">
        <f t="shared" si="451"/>
        <v>0</v>
      </c>
      <c r="I375" s="247" t="e">
        <f t="shared" si="452"/>
        <v>#DIV/0!</v>
      </c>
      <c r="J375" s="227">
        <v>0</v>
      </c>
      <c r="K375" s="227">
        <v>0</v>
      </c>
      <c r="L375" s="230">
        <f t="shared" si="453"/>
        <v>0</v>
      </c>
      <c r="M375" s="247" t="e">
        <f t="shared" si="454"/>
        <v>#DIV/0!</v>
      </c>
      <c r="N375" s="400"/>
      <c r="O375" s="227">
        <v>0</v>
      </c>
      <c r="P375" s="227">
        <v>0</v>
      </c>
      <c r="Q375" s="230">
        <f t="shared" si="455"/>
        <v>0</v>
      </c>
      <c r="R375" s="247" t="e">
        <f t="shared" si="456"/>
        <v>#DIV/0!</v>
      </c>
      <c r="S375" s="395"/>
      <c r="T375" s="376"/>
      <c r="U375" s="227">
        <v>0</v>
      </c>
      <c r="V375" s="227">
        <v>0</v>
      </c>
      <c r="W375" s="162">
        <f t="shared" si="457"/>
        <v>0</v>
      </c>
      <c r="X375" s="378"/>
    </row>
    <row r="376" spans="1:24" hidden="1" x14ac:dyDescent="0.25">
      <c r="A376" s="397"/>
      <c r="B376" s="398"/>
      <c r="C376" s="399"/>
      <c r="D376" s="399"/>
      <c r="E376" s="160" t="s">
        <v>287</v>
      </c>
      <c r="F376" s="272">
        <v>0</v>
      </c>
      <c r="G376" s="272">
        <v>0</v>
      </c>
      <c r="H376" s="161">
        <f t="shared" si="451"/>
        <v>0</v>
      </c>
      <c r="I376" s="247" t="e">
        <f t="shared" si="452"/>
        <v>#DIV/0!</v>
      </c>
      <c r="J376" s="227">
        <v>0</v>
      </c>
      <c r="K376" s="227">
        <v>0</v>
      </c>
      <c r="L376" s="230">
        <f t="shared" si="453"/>
        <v>0</v>
      </c>
      <c r="M376" s="247" t="e">
        <f t="shared" si="454"/>
        <v>#DIV/0!</v>
      </c>
      <c r="N376" s="400"/>
      <c r="O376" s="227">
        <v>0</v>
      </c>
      <c r="P376" s="227">
        <v>0</v>
      </c>
      <c r="Q376" s="230">
        <f t="shared" si="455"/>
        <v>0</v>
      </c>
      <c r="R376" s="247" t="e">
        <f t="shared" si="456"/>
        <v>#DIV/0!</v>
      </c>
      <c r="S376" s="395"/>
      <c r="T376" s="376"/>
      <c r="U376" s="227">
        <v>0</v>
      </c>
      <c r="V376" s="227">
        <v>0</v>
      </c>
      <c r="W376" s="162">
        <f>IFERROR(((V376/U376)*1),0)</f>
        <v>0</v>
      </c>
      <c r="X376" s="378"/>
    </row>
    <row r="377" spans="1:24" ht="15.75" hidden="1" thickBot="1" x14ac:dyDescent="0.3">
      <c r="A377" s="397"/>
      <c r="B377" s="398"/>
      <c r="C377" s="399"/>
      <c r="D377" s="399"/>
      <c r="E377" s="160" t="s">
        <v>288</v>
      </c>
      <c r="F377" s="272">
        <v>0</v>
      </c>
      <c r="G377" s="272">
        <v>0</v>
      </c>
      <c r="H377" s="161">
        <f t="shared" si="451"/>
        <v>0</v>
      </c>
      <c r="I377" s="247" t="e">
        <f t="shared" si="452"/>
        <v>#DIV/0!</v>
      </c>
      <c r="J377" s="227">
        <v>0</v>
      </c>
      <c r="K377" s="227">
        <v>0</v>
      </c>
      <c r="L377" s="230">
        <f t="shared" si="453"/>
        <v>0</v>
      </c>
      <c r="M377" s="247" t="e">
        <f t="shared" si="454"/>
        <v>#DIV/0!</v>
      </c>
      <c r="N377" s="400"/>
      <c r="O377" s="227">
        <v>0</v>
      </c>
      <c r="P377" s="227">
        <v>0</v>
      </c>
      <c r="Q377" s="230">
        <f t="shared" si="455"/>
        <v>0</v>
      </c>
      <c r="R377" s="247" t="e">
        <f t="shared" si="456"/>
        <v>#DIV/0!</v>
      </c>
      <c r="S377" s="395"/>
      <c r="T377" s="376"/>
      <c r="U377" s="227">
        <v>0</v>
      </c>
      <c r="V377" s="227">
        <v>0</v>
      </c>
      <c r="W377" s="162">
        <f>IFERROR(((V377/U377)*1),0)</f>
        <v>0</v>
      </c>
      <c r="X377" s="379"/>
    </row>
    <row r="378" spans="1:24" ht="15.75" hidden="1" thickBot="1" x14ac:dyDescent="0.3">
      <c r="A378" s="386" t="s">
        <v>289</v>
      </c>
      <c r="B378" s="387"/>
      <c r="C378" s="388"/>
      <c r="D378" s="163"/>
      <c r="E378" s="164"/>
      <c r="F378" s="274">
        <f>SUM(F373:F377)</f>
        <v>0</v>
      </c>
      <c r="G378" s="274">
        <f t="shared" ref="G378:H378" si="458">SUM(G373:G377)</f>
        <v>0</v>
      </c>
      <c r="H378" s="165">
        <f t="shared" si="458"/>
        <v>0</v>
      </c>
      <c r="I378" s="248">
        <v>1</v>
      </c>
      <c r="J378" s="231">
        <f t="shared" ref="J378:L378" si="459">SUM(J373:J377)</f>
        <v>0</v>
      </c>
      <c r="K378" s="231">
        <f t="shared" si="459"/>
        <v>0</v>
      </c>
      <c r="L378" s="231">
        <f t="shared" si="459"/>
        <v>0</v>
      </c>
      <c r="M378" s="248">
        <v>1</v>
      </c>
      <c r="N378" s="231">
        <f>N373</f>
        <v>0</v>
      </c>
      <c r="O378" s="231">
        <f t="shared" ref="O378:Q378" si="460">SUM(O373:O377)</f>
        <v>0</v>
      </c>
      <c r="P378" s="231">
        <f t="shared" si="460"/>
        <v>0</v>
      </c>
      <c r="Q378" s="231">
        <f t="shared" si="460"/>
        <v>0</v>
      </c>
      <c r="R378" s="248">
        <v>1</v>
      </c>
      <c r="S378" s="231">
        <f>S373</f>
        <v>0</v>
      </c>
      <c r="T378" s="243">
        <f>T373</f>
        <v>0</v>
      </c>
      <c r="U378" s="236">
        <f>SUM(U373:U377)</f>
        <v>0</v>
      </c>
      <c r="V378" s="237">
        <f>SUM(V373:V377)</f>
        <v>0</v>
      </c>
      <c r="W378" s="166">
        <f>IFERROR(((V378/U378)*1),0)</f>
        <v>0</v>
      </c>
      <c r="X378" s="241">
        <f>IFERROR(((1-(1-T378)*W378)*1),0)</f>
        <v>1</v>
      </c>
    </row>
    <row r="379" spans="1:24" hidden="1" x14ac:dyDescent="0.25">
      <c r="A379" s="397">
        <f>A373+1</f>
        <v>63</v>
      </c>
      <c r="B379" s="398"/>
      <c r="C379" s="399"/>
      <c r="D379" s="399"/>
      <c r="E379" s="160" t="s">
        <v>284</v>
      </c>
      <c r="F379" s="272">
        <v>0</v>
      </c>
      <c r="G379" s="272">
        <v>0</v>
      </c>
      <c r="H379" s="161">
        <f>F379+G379</f>
        <v>0</v>
      </c>
      <c r="I379" s="247" t="e">
        <f>H379/$H$384</f>
        <v>#DIV/0!</v>
      </c>
      <c r="J379" s="227">
        <v>0</v>
      </c>
      <c r="K379" s="227">
        <v>0</v>
      </c>
      <c r="L379" s="230">
        <f>J379+K379</f>
        <v>0</v>
      </c>
      <c r="M379" s="247" t="e">
        <f>L379/$L$384</f>
        <v>#DIV/0!</v>
      </c>
      <c r="N379" s="400">
        <v>0</v>
      </c>
      <c r="O379" s="227">
        <v>0</v>
      </c>
      <c r="P379" s="227">
        <v>0</v>
      </c>
      <c r="Q379" s="230">
        <f>O379+P379</f>
        <v>0</v>
      </c>
      <c r="R379" s="247" t="e">
        <f>Q379/$Q$384</f>
        <v>#DIV/0!</v>
      </c>
      <c r="S379" s="395">
        <f>N384-Q384</f>
        <v>0</v>
      </c>
      <c r="T379" s="376">
        <f>IFERROR((S379/N384),0)</f>
        <v>0</v>
      </c>
      <c r="U379" s="227">
        <v>0</v>
      </c>
      <c r="V379" s="227">
        <v>0</v>
      </c>
      <c r="W379" s="162">
        <f>IFERROR(((V379/U379)*1),0)</f>
        <v>0</v>
      </c>
      <c r="X379" s="396"/>
    </row>
    <row r="380" spans="1:24" hidden="1" x14ac:dyDescent="0.25">
      <c r="A380" s="397"/>
      <c r="B380" s="398"/>
      <c r="C380" s="399"/>
      <c r="D380" s="399"/>
      <c r="E380" s="160" t="s">
        <v>285</v>
      </c>
      <c r="F380" s="272">
        <v>0</v>
      </c>
      <c r="G380" s="272">
        <v>0</v>
      </c>
      <c r="H380" s="161">
        <f t="shared" ref="H380:H383" si="461">F380+G380</f>
        <v>0</v>
      </c>
      <c r="I380" s="247" t="e">
        <f t="shared" ref="I380:I383" si="462">H380/$H$384</f>
        <v>#DIV/0!</v>
      </c>
      <c r="J380" s="227">
        <v>0</v>
      </c>
      <c r="K380" s="227">
        <v>0</v>
      </c>
      <c r="L380" s="230">
        <f t="shared" ref="L380:L383" si="463">J380+K380</f>
        <v>0</v>
      </c>
      <c r="M380" s="247" t="e">
        <f t="shared" ref="M380:M383" si="464">L380/$L$384</f>
        <v>#DIV/0!</v>
      </c>
      <c r="N380" s="400"/>
      <c r="O380" s="227">
        <v>0</v>
      </c>
      <c r="P380" s="227">
        <v>0</v>
      </c>
      <c r="Q380" s="230">
        <f t="shared" ref="Q380:Q383" si="465">O380+P380</f>
        <v>0</v>
      </c>
      <c r="R380" s="247" t="e">
        <f t="shared" ref="R380:R383" si="466">Q380/$Q$384</f>
        <v>#DIV/0!</v>
      </c>
      <c r="S380" s="395"/>
      <c r="T380" s="376"/>
      <c r="U380" s="227">
        <v>0</v>
      </c>
      <c r="V380" s="227">
        <v>0</v>
      </c>
      <c r="W380" s="162">
        <f t="shared" ref="W380:W381" si="467">IFERROR(((V380/U380)*1),0)</f>
        <v>0</v>
      </c>
      <c r="X380" s="378"/>
    </row>
    <row r="381" spans="1:24" hidden="1" x14ac:dyDescent="0.25">
      <c r="A381" s="397"/>
      <c r="B381" s="398"/>
      <c r="C381" s="399"/>
      <c r="D381" s="399"/>
      <c r="E381" s="160" t="s">
        <v>286</v>
      </c>
      <c r="F381" s="272">
        <v>0</v>
      </c>
      <c r="G381" s="272">
        <v>0</v>
      </c>
      <c r="H381" s="161">
        <f t="shared" si="461"/>
        <v>0</v>
      </c>
      <c r="I381" s="247" t="e">
        <f t="shared" si="462"/>
        <v>#DIV/0!</v>
      </c>
      <c r="J381" s="227">
        <v>0</v>
      </c>
      <c r="K381" s="227">
        <v>0</v>
      </c>
      <c r="L381" s="230">
        <f t="shared" si="463"/>
        <v>0</v>
      </c>
      <c r="M381" s="247" t="e">
        <f t="shared" si="464"/>
        <v>#DIV/0!</v>
      </c>
      <c r="N381" s="400"/>
      <c r="O381" s="227">
        <v>0</v>
      </c>
      <c r="P381" s="227">
        <v>0</v>
      </c>
      <c r="Q381" s="230">
        <f t="shared" si="465"/>
        <v>0</v>
      </c>
      <c r="R381" s="247" t="e">
        <f t="shared" si="466"/>
        <v>#DIV/0!</v>
      </c>
      <c r="S381" s="395"/>
      <c r="T381" s="376"/>
      <c r="U381" s="227">
        <v>0</v>
      </c>
      <c r="V381" s="227">
        <v>0</v>
      </c>
      <c r="W381" s="162">
        <f t="shared" si="467"/>
        <v>0</v>
      </c>
      <c r="X381" s="378"/>
    </row>
    <row r="382" spans="1:24" hidden="1" x14ac:dyDescent="0.25">
      <c r="A382" s="397"/>
      <c r="B382" s="398"/>
      <c r="C382" s="399"/>
      <c r="D382" s="399"/>
      <c r="E382" s="160" t="s">
        <v>287</v>
      </c>
      <c r="F382" s="272">
        <v>0</v>
      </c>
      <c r="G382" s="272">
        <v>0</v>
      </c>
      <c r="H382" s="161">
        <f t="shared" si="461"/>
        <v>0</v>
      </c>
      <c r="I382" s="247" t="e">
        <f t="shared" si="462"/>
        <v>#DIV/0!</v>
      </c>
      <c r="J382" s="227">
        <v>0</v>
      </c>
      <c r="K382" s="227">
        <v>0</v>
      </c>
      <c r="L382" s="230">
        <f t="shared" si="463"/>
        <v>0</v>
      </c>
      <c r="M382" s="247" t="e">
        <f t="shared" si="464"/>
        <v>#DIV/0!</v>
      </c>
      <c r="N382" s="400"/>
      <c r="O382" s="227">
        <v>0</v>
      </c>
      <c r="P382" s="227">
        <v>0</v>
      </c>
      <c r="Q382" s="230">
        <f t="shared" si="465"/>
        <v>0</v>
      </c>
      <c r="R382" s="247" t="e">
        <f t="shared" si="466"/>
        <v>#DIV/0!</v>
      </c>
      <c r="S382" s="395"/>
      <c r="T382" s="376"/>
      <c r="U382" s="227">
        <v>0</v>
      </c>
      <c r="V382" s="227">
        <v>0</v>
      </c>
      <c r="W382" s="162">
        <f>IFERROR(((V382/U382)*1),0)</f>
        <v>0</v>
      </c>
      <c r="X382" s="378"/>
    </row>
    <row r="383" spans="1:24" ht="15.75" hidden="1" thickBot="1" x14ac:dyDescent="0.3">
      <c r="A383" s="397"/>
      <c r="B383" s="398"/>
      <c r="C383" s="399"/>
      <c r="D383" s="399"/>
      <c r="E383" s="160" t="s">
        <v>288</v>
      </c>
      <c r="F383" s="272">
        <v>0</v>
      </c>
      <c r="G383" s="272">
        <v>0</v>
      </c>
      <c r="H383" s="161">
        <f t="shared" si="461"/>
        <v>0</v>
      </c>
      <c r="I383" s="247" t="e">
        <f t="shared" si="462"/>
        <v>#DIV/0!</v>
      </c>
      <c r="J383" s="227">
        <v>0</v>
      </c>
      <c r="K383" s="227">
        <v>0</v>
      </c>
      <c r="L383" s="230">
        <f t="shared" si="463"/>
        <v>0</v>
      </c>
      <c r="M383" s="247" t="e">
        <f t="shared" si="464"/>
        <v>#DIV/0!</v>
      </c>
      <c r="N383" s="400"/>
      <c r="O383" s="227">
        <v>0</v>
      </c>
      <c r="P383" s="227">
        <v>0</v>
      </c>
      <c r="Q383" s="230">
        <f t="shared" si="465"/>
        <v>0</v>
      </c>
      <c r="R383" s="247" t="e">
        <f t="shared" si="466"/>
        <v>#DIV/0!</v>
      </c>
      <c r="S383" s="395"/>
      <c r="T383" s="376"/>
      <c r="U383" s="227">
        <v>0</v>
      </c>
      <c r="V383" s="227">
        <v>0</v>
      </c>
      <c r="W383" s="162">
        <f>IFERROR(((V383/U383)*1),0)</f>
        <v>0</v>
      </c>
      <c r="X383" s="379"/>
    </row>
    <row r="384" spans="1:24" ht="15.75" hidden="1" thickBot="1" x14ac:dyDescent="0.3">
      <c r="A384" s="386" t="s">
        <v>289</v>
      </c>
      <c r="B384" s="387"/>
      <c r="C384" s="388"/>
      <c r="D384" s="163"/>
      <c r="E384" s="164"/>
      <c r="F384" s="274">
        <f>SUM(F379:F383)</f>
        <v>0</v>
      </c>
      <c r="G384" s="274">
        <f t="shared" ref="G384:H384" si="468">SUM(G379:G383)</f>
        <v>0</v>
      </c>
      <c r="H384" s="165">
        <f t="shared" si="468"/>
        <v>0</v>
      </c>
      <c r="I384" s="248">
        <v>1</v>
      </c>
      <c r="J384" s="231">
        <f t="shared" ref="J384:L384" si="469">SUM(J379:J383)</f>
        <v>0</v>
      </c>
      <c r="K384" s="231">
        <f t="shared" si="469"/>
        <v>0</v>
      </c>
      <c r="L384" s="231">
        <f t="shared" si="469"/>
        <v>0</v>
      </c>
      <c r="M384" s="248">
        <v>1</v>
      </c>
      <c r="N384" s="231">
        <f>N379</f>
        <v>0</v>
      </c>
      <c r="O384" s="231">
        <f t="shared" ref="O384:Q384" si="470">SUM(O379:O383)</f>
        <v>0</v>
      </c>
      <c r="P384" s="231">
        <f t="shared" si="470"/>
        <v>0</v>
      </c>
      <c r="Q384" s="231">
        <f t="shared" si="470"/>
        <v>0</v>
      </c>
      <c r="R384" s="248">
        <v>1</v>
      </c>
      <c r="S384" s="231">
        <f>S379</f>
        <v>0</v>
      </c>
      <c r="T384" s="243">
        <f>T379</f>
        <v>0</v>
      </c>
      <c r="U384" s="236">
        <f>SUM(U379:U383)</f>
        <v>0</v>
      </c>
      <c r="V384" s="237">
        <f>SUM(V379:V383)</f>
        <v>0</v>
      </c>
      <c r="W384" s="166">
        <f>IFERROR(((V384/U384)*1),0)</f>
        <v>0</v>
      </c>
      <c r="X384" s="241">
        <f>IFERROR(((1-(1-T384)*W384)*1),0)</f>
        <v>1</v>
      </c>
    </row>
    <row r="385" spans="1:24" hidden="1" x14ac:dyDescent="0.25">
      <c r="A385" s="397">
        <f>A379+1</f>
        <v>64</v>
      </c>
      <c r="B385" s="398"/>
      <c r="C385" s="399"/>
      <c r="D385" s="399"/>
      <c r="E385" s="160" t="s">
        <v>284</v>
      </c>
      <c r="F385" s="272">
        <v>0</v>
      </c>
      <c r="G385" s="272">
        <v>0</v>
      </c>
      <c r="H385" s="161">
        <f>F385+G385</f>
        <v>0</v>
      </c>
      <c r="I385" s="247" t="e">
        <f>H385/$H$390</f>
        <v>#DIV/0!</v>
      </c>
      <c r="J385" s="227">
        <v>0</v>
      </c>
      <c r="K385" s="227">
        <v>0</v>
      </c>
      <c r="L385" s="230">
        <f>J385+K385</f>
        <v>0</v>
      </c>
      <c r="M385" s="247" t="e">
        <f>L385/$L$390</f>
        <v>#DIV/0!</v>
      </c>
      <c r="N385" s="400">
        <v>0</v>
      </c>
      <c r="O385" s="227">
        <v>0</v>
      </c>
      <c r="P385" s="227">
        <v>0</v>
      </c>
      <c r="Q385" s="230">
        <f>O385+P385</f>
        <v>0</v>
      </c>
      <c r="R385" s="247" t="e">
        <f>Q385/$Q$390</f>
        <v>#DIV/0!</v>
      </c>
      <c r="S385" s="395">
        <f>N390-Q390</f>
        <v>0</v>
      </c>
      <c r="T385" s="376">
        <f>IFERROR((S385/N390),0)</f>
        <v>0</v>
      </c>
      <c r="U385" s="227">
        <v>0</v>
      </c>
      <c r="V385" s="227">
        <v>0</v>
      </c>
      <c r="W385" s="162">
        <f>IFERROR(((V385/U385)*1),0)</f>
        <v>0</v>
      </c>
      <c r="X385" s="396"/>
    </row>
    <row r="386" spans="1:24" hidden="1" x14ac:dyDescent="0.25">
      <c r="A386" s="397"/>
      <c r="B386" s="398"/>
      <c r="C386" s="399"/>
      <c r="D386" s="399"/>
      <c r="E386" s="160" t="s">
        <v>285</v>
      </c>
      <c r="F386" s="272">
        <v>0</v>
      </c>
      <c r="G386" s="272">
        <v>0</v>
      </c>
      <c r="H386" s="161">
        <f t="shared" ref="H386:H389" si="471">F386+G386</f>
        <v>0</v>
      </c>
      <c r="I386" s="247" t="e">
        <f t="shared" ref="I386:I389" si="472">H386/$H$390</f>
        <v>#DIV/0!</v>
      </c>
      <c r="J386" s="227">
        <v>0</v>
      </c>
      <c r="K386" s="227">
        <v>0</v>
      </c>
      <c r="L386" s="230">
        <f t="shared" ref="L386:L389" si="473">J386+K386</f>
        <v>0</v>
      </c>
      <c r="M386" s="247" t="e">
        <f t="shared" ref="M386:M389" si="474">L386/$L$390</f>
        <v>#DIV/0!</v>
      </c>
      <c r="N386" s="400"/>
      <c r="O386" s="227">
        <v>0</v>
      </c>
      <c r="P386" s="227">
        <v>0</v>
      </c>
      <c r="Q386" s="230">
        <f t="shared" ref="Q386:Q389" si="475">O386+P386</f>
        <v>0</v>
      </c>
      <c r="R386" s="247" t="e">
        <f t="shared" ref="R386:R389" si="476">Q386/$Q$390</f>
        <v>#DIV/0!</v>
      </c>
      <c r="S386" s="395"/>
      <c r="T386" s="376"/>
      <c r="U386" s="227">
        <v>0</v>
      </c>
      <c r="V386" s="227">
        <v>0</v>
      </c>
      <c r="W386" s="162">
        <f t="shared" ref="W386:W387" si="477">IFERROR(((V386/U386)*1),0)</f>
        <v>0</v>
      </c>
      <c r="X386" s="378"/>
    </row>
    <row r="387" spans="1:24" hidden="1" x14ac:dyDescent="0.25">
      <c r="A387" s="397"/>
      <c r="B387" s="398"/>
      <c r="C387" s="399"/>
      <c r="D387" s="399"/>
      <c r="E387" s="160" t="s">
        <v>286</v>
      </c>
      <c r="F387" s="272">
        <v>0</v>
      </c>
      <c r="G387" s="272">
        <v>0</v>
      </c>
      <c r="H387" s="161">
        <f t="shared" si="471"/>
        <v>0</v>
      </c>
      <c r="I387" s="247" t="e">
        <f t="shared" si="472"/>
        <v>#DIV/0!</v>
      </c>
      <c r="J387" s="227">
        <v>0</v>
      </c>
      <c r="K387" s="227">
        <v>0</v>
      </c>
      <c r="L387" s="230">
        <f t="shared" si="473"/>
        <v>0</v>
      </c>
      <c r="M387" s="247" t="e">
        <f t="shared" si="474"/>
        <v>#DIV/0!</v>
      </c>
      <c r="N387" s="400"/>
      <c r="O387" s="227">
        <v>0</v>
      </c>
      <c r="P387" s="227">
        <v>0</v>
      </c>
      <c r="Q387" s="230">
        <f t="shared" si="475"/>
        <v>0</v>
      </c>
      <c r="R387" s="247" t="e">
        <f t="shared" si="476"/>
        <v>#DIV/0!</v>
      </c>
      <c r="S387" s="395"/>
      <c r="T387" s="376"/>
      <c r="U387" s="227">
        <v>0</v>
      </c>
      <c r="V387" s="227">
        <v>0</v>
      </c>
      <c r="W387" s="162">
        <f t="shared" si="477"/>
        <v>0</v>
      </c>
      <c r="X387" s="378"/>
    </row>
    <row r="388" spans="1:24" hidden="1" x14ac:dyDescent="0.25">
      <c r="A388" s="397"/>
      <c r="B388" s="398"/>
      <c r="C388" s="399"/>
      <c r="D388" s="399"/>
      <c r="E388" s="160" t="s">
        <v>287</v>
      </c>
      <c r="F388" s="272">
        <v>0</v>
      </c>
      <c r="G388" s="272">
        <v>0</v>
      </c>
      <c r="H388" s="161">
        <f t="shared" si="471"/>
        <v>0</v>
      </c>
      <c r="I388" s="247" t="e">
        <f t="shared" si="472"/>
        <v>#DIV/0!</v>
      </c>
      <c r="J388" s="227">
        <v>0</v>
      </c>
      <c r="K388" s="227">
        <v>0</v>
      </c>
      <c r="L388" s="230">
        <f t="shared" si="473"/>
        <v>0</v>
      </c>
      <c r="M388" s="247" t="e">
        <f t="shared" si="474"/>
        <v>#DIV/0!</v>
      </c>
      <c r="N388" s="400"/>
      <c r="O388" s="227">
        <v>0</v>
      </c>
      <c r="P388" s="227">
        <v>0</v>
      </c>
      <c r="Q388" s="230">
        <f t="shared" si="475"/>
        <v>0</v>
      </c>
      <c r="R388" s="247" t="e">
        <f t="shared" si="476"/>
        <v>#DIV/0!</v>
      </c>
      <c r="S388" s="395"/>
      <c r="T388" s="376"/>
      <c r="U388" s="227">
        <v>0</v>
      </c>
      <c r="V388" s="227">
        <v>0</v>
      </c>
      <c r="W388" s="162">
        <f>IFERROR(((V388/U388)*1),0)</f>
        <v>0</v>
      </c>
      <c r="X388" s="378"/>
    </row>
    <row r="389" spans="1:24" ht="15.75" hidden="1" thickBot="1" x14ac:dyDescent="0.3">
      <c r="A389" s="397"/>
      <c r="B389" s="398"/>
      <c r="C389" s="399"/>
      <c r="D389" s="399"/>
      <c r="E389" s="160" t="s">
        <v>288</v>
      </c>
      <c r="F389" s="272">
        <v>0</v>
      </c>
      <c r="G389" s="272">
        <v>0</v>
      </c>
      <c r="H389" s="161">
        <f t="shared" si="471"/>
        <v>0</v>
      </c>
      <c r="I389" s="247" t="e">
        <f t="shared" si="472"/>
        <v>#DIV/0!</v>
      </c>
      <c r="J389" s="227">
        <v>0</v>
      </c>
      <c r="K389" s="227">
        <v>0</v>
      </c>
      <c r="L389" s="230">
        <f t="shared" si="473"/>
        <v>0</v>
      </c>
      <c r="M389" s="247" t="e">
        <f t="shared" si="474"/>
        <v>#DIV/0!</v>
      </c>
      <c r="N389" s="400"/>
      <c r="O389" s="227">
        <v>0</v>
      </c>
      <c r="P389" s="227">
        <v>0</v>
      </c>
      <c r="Q389" s="230">
        <f t="shared" si="475"/>
        <v>0</v>
      </c>
      <c r="R389" s="247" t="e">
        <f t="shared" si="476"/>
        <v>#DIV/0!</v>
      </c>
      <c r="S389" s="395"/>
      <c r="T389" s="376"/>
      <c r="U389" s="227">
        <v>0</v>
      </c>
      <c r="V389" s="227">
        <v>0</v>
      </c>
      <c r="W389" s="162">
        <f>IFERROR(((V389/U389)*1),0)</f>
        <v>0</v>
      </c>
      <c r="X389" s="379"/>
    </row>
    <row r="390" spans="1:24" ht="15.75" hidden="1" thickBot="1" x14ac:dyDescent="0.3">
      <c r="A390" s="386" t="s">
        <v>289</v>
      </c>
      <c r="B390" s="387"/>
      <c r="C390" s="388"/>
      <c r="D390" s="163"/>
      <c r="E390" s="164"/>
      <c r="F390" s="274">
        <f>SUM(F385:F389)</f>
        <v>0</v>
      </c>
      <c r="G390" s="274">
        <f t="shared" ref="G390:H390" si="478">SUM(G385:G389)</f>
        <v>0</v>
      </c>
      <c r="H390" s="165">
        <f t="shared" si="478"/>
        <v>0</v>
      </c>
      <c r="I390" s="248">
        <v>1</v>
      </c>
      <c r="J390" s="231">
        <f t="shared" ref="J390:L390" si="479">SUM(J385:J389)</f>
        <v>0</v>
      </c>
      <c r="K390" s="231">
        <f t="shared" si="479"/>
        <v>0</v>
      </c>
      <c r="L390" s="231">
        <f t="shared" si="479"/>
        <v>0</v>
      </c>
      <c r="M390" s="248">
        <v>1</v>
      </c>
      <c r="N390" s="231">
        <f>N385</f>
        <v>0</v>
      </c>
      <c r="O390" s="231">
        <f t="shared" ref="O390:Q390" si="480">SUM(O385:O389)</f>
        <v>0</v>
      </c>
      <c r="P390" s="231">
        <f t="shared" si="480"/>
        <v>0</v>
      </c>
      <c r="Q390" s="231">
        <f t="shared" si="480"/>
        <v>0</v>
      </c>
      <c r="R390" s="248">
        <v>1</v>
      </c>
      <c r="S390" s="231">
        <f>S385</f>
        <v>0</v>
      </c>
      <c r="T390" s="243">
        <f>T385</f>
        <v>0</v>
      </c>
      <c r="U390" s="236">
        <f>SUM(U385:U389)</f>
        <v>0</v>
      </c>
      <c r="V390" s="237">
        <f>SUM(V385:V389)</f>
        <v>0</v>
      </c>
      <c r="W390" s="166">
        <f>IFERROR(((V390/U390)*1),0)</f>
        <v>0</v>
      </c>
      <c r="X390" s="241">
        <f>IFERROR(((1-(1-T390)*W390)*1),0)</f>
        <v>1</v>
      </c>
    </row>
    <row r="391" spans="1:24" hidden="1" x14ac:dyDescent="0.25">
      <c r="A391" s="397">
        <f>A385+1</f>
        <v>65</v>
      </c>
      <c r="B391" s="398"/>
      <c r="C391" s="399"/>
      <c r="D391" s="399"/>
      <c r="E391" s="160" t="s">
        <v>284</v>
      </c>
      <c r="F391" s="272">
        <v>0</v>
      </c>
      <c r="G391" s="272">
        <v>0</v>
      </c>
      <c r="H391" s="161">
        <f>F391+G391</f>
        <v>0</v>
      </c>
      <c r="I391" s="247" t="e">
        <f>H391/$H$396</f>
        <v>#DIV/0!</v>
      </c>
      <c r="J391" s="227">
        <v>0</v>
      </c>
      <c r="K391" s="227">
        <v>0</v>
      </c>
      <c r="L391" s="230">
        <f>J391+K391</f>
        <v>0</v>
      </c>
      <c r="M391" s="247" t="e">
        <f>L391/$L$396</f>
        <v>#DIV/0!</v>
      </c>
      <c r="N391" s="400">
        <v>0</v>
      </c>
      <c r="O391" s="227">
        <v>0</v>
      </c>
      <c r="P391" s="227">
        <v>0</v>
      </c>
      <c r="Q391" s="230">
        <f>O391+P391</f>
        <v>0</v>
      </c>
      <c r="R391" s="247" t="e">
        <f>Q391/$Q$396</f>
        <v>#DIV/0!</v>
      </c>
      <c r="S391" s="395">
        <f>N396-Q396</f>
        <v>0</v>
      </c>
      <c r="T391" s="376">
        <f>IFERROR((S391/N396),0)</f>
        <v>0</v>
      </c>
      <c r="U391" s="227">
        <v>0</v>
      </c>
      <c r="V391" s="227">
        <v>0</v>
      </c>
      <c r="W391" s="162">
        <f>IFERROR(((V391/U391)*1),0)</f>
        <v>0</v>
      </c>
      <c r="X391" s="396"/>
    </row>
    <row r="392" spans="1:24" hidden="1" x14ac:dyDescent="0.25">
      <c r="A392" s="397"/>
      <c r="B392" s="398"/>
      <c r="C392" s="399"/>
      <c r="D392" s="399"/>
      <c r="E392" s="160" t="s">
        <v>285</v>
      </c>
      <c r="F392" s="272">
        <v>0</v>
      </c>
      <c r="G392" s="272">
        <v>0</v>
      </c>
      <c r="H392" s="161">
        <f t="shared" ref="H392:H395" si="481">F392+G392</f>
        <v>0</v>
      </c>
      <c r="I392" s="247" t="e">
        <f t="shared" ref="I392:I395" si="482">H392/$H$396</f>
        <v>#DIV/0!</v>
      </c>
      <c r="J392" s="227">
        <v>0</v>
      </c>
      <c r="K392" s="227">
        <v>0</v>
      </c>
      <c r="L392" s="230">
        <f t="shared" ref="L392:L395" si="483">J392+K392</f>
        <v>0</v>
      </c>
      <c r="M392" s="247" t="e">
        <f t="shared" ref="M392:M395" si="484">L392/$L$396</f>
        <v>#DIV/0!</v>
      </c>
      <c r="N392" s="400"/>
      <c r="O392" s="227">
        <v>0</v>
      </c>
      <c r="P392" s="227">
        <v>0</v>
      </c>
      <c r="Q392" s="230">
        <f t="shared" ref="Q392:Q395" si="485">O392+P392</f>
        <v>0</v>
      </c>
      <c r="R392" s="247" t="e">
        <f t="shared" ref="R392:R395" si="486">Q392/$Q$396</f>
        <v>#DIV/0!</v>
      </c>
      <c r="S392" s="395"/>
      <c r="T392" s="376"/>
      <c r="U392" s="227">
        <v>0</v>
      </c>
      <c r="V392" s="227">
        <v>0</v>
      </c>
      <c r="W392" s="162">
        <f t="shared" ref="W392:W393" si="487">IFERROR(((V392/U392)*1),0)</f>
        <v>0</v>
      </c>
      <c r="X392" s="378"/>
    </row>
    <row r="393" spans="1:24" hidden="1" x14ac:dyDescent="0.25">
      <c r="A393" s="397"/>
      <c r="B393" s="398"/>
      <c r="C393" s="399"/>
      <c r="D393" s="399"/>
      <c r="E393" s="160" t="s">
        <v>286</v>
      </c>
      <c r="F393" s="272">
        <v>0</v>
      </c>
      <c r="G393" s="272">
        <v>0</v>
      </c>
      <c r="H393" s="161">
        <f t="shared" si="481"/>
        <v>0</v>
      </c>
      <c r="I393" s="247" t="e">
        <f t="shared" si="482"/>
        <v>#DIV/0!</v>
      </c>
      <c r="J393" s="227">
        <v>0</v>
      </c>
      <c r="K393" s="227">
        <v>0</v>
      </c>
      <c r="L393" s="230">
        <f t="shared" si="483"/>
        <v>0</v>
      </c>
      <c r="M393" s="247" t="e">
        <f t="shared" si="484"/>
        <v>#DIV/0!</v>
      </c>
      <c r="N393" s="400"/>
      <c r="O393" s="227">
        <v>0</v>
      </c>
      <c r="P393" s="227">
        <v>0</v>
      </c>
      <c r="Q393" s="230">
        <f t="shared" si="485"/>
        <v>0</v>
      </c>
      <c r="R393" s="247" t="e">
        <f t="shared" si="486"/>
        <v>#DIV/0!</v>
      </c>
      <c r="S393" s="395"/>
      <c r="T393" s="376"/>
      <c r="U393" s="227">
        <v>0</v>
      </c>
      <c r="V393" s="227">
        <v>0</v>
      </c>
      <c r="W393" s="162">
        <f t="shared" si="487"/>
        <v>0</v>
      </c>
      <c r="X393" s="378"/>
    </row>
    <row r="394" spans="1:24" hidden="1" x14ac:dyDescent="0.25">
      <c r="A394" s="397"/>
      <c r="B394" s="398"/>
      <c r="C394" s="399"/>
      <c r="D394" s="399"/>
      <c r="E394" s="160" t="s">
        <v>287</v>
      </c>
      <c r="F394" s="272">
        <v>0</v>
      </c>
      <c r="G394" s="272">
        <v>0</v>
      </c>
      <c r="H394" s="161">
        <f t="shared" si="481"/>
        <v>0</v>
      </c>
      <c r="I394" s="247" t="e">
        <f t="shared" si="482"/>
        <v>#DIV/0!</v>
      </c>
      <c r="J394" s="227">
        <v>0</v>
      </c>
      <c r="K394" s="227">
        <v>0</v>
      </c>
      <c r="L394" s="230">
        <f t="shared" si="483"/>
        <v>0</v>
      </c>
      <c r="M394" s="247" t="e">
        <f t="shared" si="484"/>
        <v>#DIV/0!</v>
      </c>
      <c r="N394" s="400"/>
      <c r="O394" s="227">
        <v>0</v>
      </c>
      <c r="P394" s="227">
        <v>0</v>
      </c>
      <c r="Q394" s="230">
        <f t="shared" si="485"/>
        <v>0</v>
      </c>
      <c r="R394" s="247" t="e">
        <f t="shared" si="486"/>
        <v>#DIV/0!</v>
      </c>
      <c r="S394" s="395"/>
      <c r="T394" s="376"/>
      <c r="U394" s="227">
        <v>0</v>
      </c>
      <c r="V394" s="227">
        <v>0</v>
      </c>
      <c r="W394" s="162">
        <f>IFERROR(((V394/U394)*1),0)</f>
        <v>0</v>
      </c>
      <c r="X394" s="378"/>
    </row>
    <row r="395" spans="1:24" ht="15.75" hidden="1" thickBot="1" x14ac:dyDescent="0.3">
      <c r="A395" s="397"/>
      <c r="B395" s="398"/>
      <c r="C395" s="399"/>
      <c r="D395" s="399"/>
      <c r="E395" s="160" t="s">
        <v>288</v>
      </c>
      <c r="F395" s="272">
        <v>0</v>
      </c>
      <c r="G395" s="272">
        <v>0</v>
      </c>
      <c r="H395" s="161">
        <f t="shared" si="481"/>
        <v>0</v>
      </c>
      <c r="I395" s="247" t="e">
        <f t="shared" si="482"/>
        <v>#DIV/0!</v>
      </c>
      <c r="J395" s="227">
        <v>0</v>
      </c>
      <c r="K395" s="227">
        <v>0</v>
      </c>
      <c r="L395" s="230">
        <f t="shared" si="483"/>
        <v>0</v>
      </c>
      <c r="M395" s="247" t="e">
        <f t="shared" si="484"/>
        <v>#DIV/0!</v>
      </c>
      <c r="N395" s="400"/>
      <c r="O395" s="227">
        <v>0</v>
      </c>
      <c r="P395" s="227">
        <v>0</v>
      </c>
      <c r="Q395" s="230">
        <f t="shared" si="485"/>
        <v>0</v>
      </c>
      <c r="R395" s="247" t="e">
        <f t="shared" si="486"/>
        <v>#DIV/0!</v>
      </c>
      <c r="S395" s="395"/>
      <c r="T395" s="376"/>
      <c r="U395" s="227">
        <v>0</v>
      </c>
      <c r="V395" s="227">
        <v>0</v>
      </c>
      <c r="W395" s="162">
        <f>IFERROR(((V395/U395)*1),0)</f>
        <v>0</v>
      </c>
      <c r="X395" s="379"/>
    </row>
    <row r="396" spans="1:24" ht="15.75" hidden="1" thickBot="1" x14ac:dyDescent="0.3">
      <c r="A396" s="386" t="s">
        <v>289</v>
      </c>
      <c r="B396" s="387"/>
      <c r="C396" s="388"/>
      <c r="D396" s="163"/>
      <c r="E396" s="164"/>
      <c r="F396" s="274">
        <f>SUM(F391:F395)</f>
        <v>0</v>
      </c>
      <c r="G396" s="274">
        <f t="shared" ref="G396:H396" si="488">SUM(G391:G395)</f>
        <v>0</v>
      </c>
      <c r="H396" s="165">
        <f t="shared" si="488"/>
        <v>0</v>
      </c>
      <c r="I396" s="248">
        <v>1</v>
      </c>
      <c r="J396" s="231">
        <f t="shared" ref="J396:L396" si="489">SUM(J391:J395)</f>
        <v>0</v>
      </c>
      <c r="K396" s="231">
        <f t="shared" si="489"/>
        <v>0</v>
      </c>
      <c r="L396" s="231">
        <f t="shared" si="489"/>
        <v>0</v>
      </c>
      <c r="M396" s="248">
        <v>1</v>
      </c>
      <c r="N396" s="231">
        <f>N391</f>
        <v>0</v>
      </c>
      <c r="O396" s="231">
        <f t="shared" ref="O396:Q396" si="490">SUM(O391:O395)</f>
        <v>0</v>
      </c>
      <c r="P396" s="231">
        <f t="shared" si="490"/>
        <v>0</v>
      </c>
      <c r="Q396" s="231">
        <f t="shared" si="490"/>
        <v>0</v>
      </c>
      <c r="R396" s="248">
        <v>1</v>
      </c>
      <c r="S396" s="231">
        <f>S391</f>
        <v>0</v>
      </c>
      <c r="T396" s="243">
        <f>T391</f>
        <v>0</v>
      </c>
      <c r="U396" s="236">
        <f>SUM(U391:U395)</f>
        <v>0</v>
      </c>
      <c r="V396" s="237">
        <f>SUM(V391:V395)</f>
        <v>0</v>
      </c>
      <c r="W396" s="166">
        <f>IFERROR(((V396/U396)*1),0)</f>
        <v>0</v>
      </c>
      <c r="X396" s="241">
        <f>IFERROR(((1-(1-T396)*W396)*1),0)</f>
        <v>1</v>
      </c>
    </row>
    <row r="397" spans="1:24" hidden="1" x14ac:dyDescent="0.25">
      <c r="A397" s="397">
        <f>A391+1</f>
        <v>66</v>
      </c>
      <c r="B397" s="398"/>
      <c r="C397" s="399"/>
      <c r="D397" s="399"/>
      <c r="E397" s="160" t="s">
        <v>284</v>
      </c>
      <c r="F397" s="272">
        <v>0</v>
      </c>
      <c r="G397" s="272">
        <v>0</v>
      </c>
      <c r="H397" s="161">
        <f>F397+G397</f>
        <v>0</v>
      </c>
      <c r="I397" s="247" t="e">
        <f>H397/$H$402</f>
        <v>#DIV/0!</v>
      </c>
      <c r="J397" s="227">
        <v>0</v>
      </c>
      <c r="K397" s="227">
        <v>0</v>
      </c>
      <c r="L397" s="230">
        <f>J397+K397</f>
        <v>0</v>
      </c>
      <c r="M397" s="247" t="e">
        <f>L397/$L$402</f>
        <v>#DIV/0!</v>
      </c>
      <c r="N397" s="400">
        <v>0</v>
      </c>
      <c r="O397" s="227">
        <v>0</v>
      </c>
      <c r="P397" s="227">
        <v>0</v>
      </c>
      <c r="Q397" s="230">
        <f>O397+P397</f>
        <v>0</v>
      </c>
      <c r="R397" s="247" t="e">
        <f>Q397/$Q$402</f>
        <v>#DIV/0!</v>
      </c>
      <c r="S397" s="395">
        <f>N402-Q402</f>
        <v>0</v>
      </c>
      <c r="T397" s="376">
        <f>IFERROR((S397/N402),0)</f>
        <v>0</v>
      </c>
      <c r="U397" s="227">
        <v>0</v>
      </c>
      <c r="V397" s="227">
        <v>0</v>
      </c>
      <c r="W397" s="162">
        <f>IFERROR(((V397/U397)*1),0)</f>
        <v>0</v>
      </c>
      <c r="X397" s="396"/>
    </row>
    <row r="398" spans="1:24" hidden="1" x14ac:dyDescent="0.25">
      <c r="A398" s="397"/>
      <c r="B398" s="398"/>
      <c r="C398" s="399"/>
      <c r="D398" s="399"/>
      <c r="E398" s="160" t="s">
        <v>285</v>
      </c>
      <c r="F398" s="272">
        <v>0</v>
      </c>
      <c r="G398" s="272">
        <v>0</v>
      </c>
      <c r="H398" s="161">
        <f t="shared" ref="H398:H401" si="491">F398+G398</f>
        <v>0</v>
      </c>
      <c r="I398" s="247" t="e">
        <f t="shared" ref="I398:I401" si="492">H398/$H$402</f>
        <v>#DIV/0!</v>
      </c>
      <c r="J398" s="227">
        <v>0</v>
      </c>
      <c r="K398" s="227">
        <v>0</v>
      </c>
      <c r="L398" s="230">
        <f t="shared" ref="L398:L401" si="493">J398+K398</f>
        <v>0</v>
      </c>
      <c r="M398" s="247" t="e">
        <f t="shared" ref="M398:M401" si="494">L398/$L$402</f>
        <v>#DIV/0!</v>
      </c>
      <c r="N398" s="400"/>
      <c r="O398" s="227">
        <v>0</v>
      </c>
      <c r="P398" s="227">
        <v>0</v>
      </c>
      <c r="Q398" s="230">
        <f t="shared" ref="Q398:Q401" si="495">O398+P398</f>
        <v>0</v>
      </c>
      <c r="R398" s="247" t="e">
        <f t="shared" ref="R398:R401" si="496">Q398/$Q$402</f>
        <v>#DIV/0!</v>
      </c>
      <c r="S398" s="395"/>
      <c r="T398" s="376"/>
      <c r="U398" s="227">
        <v>0</v>
      </c>
      <c r="V398" s="227">
        <v>0</v>
      </c>
      <c r="W398" s="162">
        <f t="shared" ref="W398:W399" si="497">IFERROR(((V398/U398)*1),0)</f>
        <v>0</v>
      </c>
      <c r="X398" s="378"/>
    </row>
    <row r="399" spans="1:24" hidden="1" x14ac:dyDescent="0.25">
      <c r="A399" s="397"/>
      <c r="B399" s="398"/>
      <c r="C399" s="399"/>
      <c r="D399" s="399"/>
      <c r="E399" s="160" t="s">
        <v>286</v>
      </c>
      <c r="F399" s="272">
        <v>0</v>
      </c>
      <c r="G399" s="272">
        <v>0</v>
      </c>
      <c r="H399" s="161">
        <f t="shared" si="491"/>
        <v>0</v>
      </c>
      <c r="I399" s="247" t="e">
        <f t="shared" si="492"/>
        <v>#DIV/0!</v>
      </c>
      <c r="J399" s="227">
        <v>0</v>
      </c>
      <c r="K399" s="227">
        <v>0</v>
      </c>
      <c r="L399" s="230">
        <f t="shared" si="493"/>
        <v>0</v>
      </c>
      <c r="M399" s="247" t="e">
        <f t="shared" si="494"/>
        <v>#DIV/0!</v>
      </c>
      <c r="N399" s="400"/>
      <c r="O399" s="227">
        <v>0</v>
      </c>
      <c r="P399" s="227">
        <v>0</v>
      </c>
      <c r="Q399" s="230">
        <f t="shared" si="495"/>
        <v>0</v>
      </c>
      <c r="R399" s="247" t="e">
        <f t="shared" si="496"/>
        <v>#DIV/0!</v>
      </c>
      <c r="S399" s="395"/>
      <c r="T399" s="376"/>
      <c r="U399" s="227">
        <v>0</v>
      </c>
      <c r="V399" s="227">
        <v>0</v>
      </c>
      <c r="W399" s="162">
        <f t="shared" si="497"/>
        <v>0</v>
      </c>
      <c r="X399" s="378"/>
    </row>
    <row r="400" spans="1:24" hidden="1" x14ac:dyDescent="0.25">
      <c r="A400" s="397"/>
      <c r="B400" s="398"/>
      <c r="C400" s="399"/>
      <c r="D400" s="399"/>
      <c r="E400" s="160" t="s">
        <v>287</v>
      </c>
      <c r="F400" s="272">
        <v>0</v>
      </c>
      <c r="G400" s="272">
        <v>0</v>
      </c>
      <c r="H400" s="161">
        <f t="shared" si="491"/>
        <v>0</v>
      </c>
      <c r="I400" s="247" t="e">
        <f t="shared" si="492"/>
        <v>#DIV/0!</v>
      </c>
      <c r="J400" s="227">
        <v>0</v>
      </c>
      <c r="K400" s="227">
        <v>0</v>
      </c>
      <c r="L400" s="230">
        <f t="shared" si="493"/>
        <v>0</v>
      </c>
      <c r="M400" s="247" t="e">
        <f t="shared" si="494"/>
        <v>#DIV/0!</v>
      </c>
      <c r="N400" s="400"/>
      <c r="O400" s="227">
        <v>0</v>
      </c>
      <c r="P400" s="227">
        <v>0</v>
      </c>
      <c r="Q400" s="230">
        <f t="shared" si="495"/>
        <v>0</v>
      </c>
      <c r="R400" s="247" t="e">
        <f t="shared" si="496"/>
        <v>#DIV/0!</v>
      </c>
      <c r="S400" s="395"/>
      <c r="T400" s="376"/>
      <c r="U400" s="227">
        <v>0</v>
      </c>
      <c r="V400" s="227">
        <v>0</v>
      </c>
      <c r="W400" s="162">
        <f>IFERROR(((V400/U400)*1),0)</f>
        <v>0</v>
      </c>
      <c r="X400" s="378"/>
    </row>
    <row r="401" spans="1:24" ht="15.75" hidden="1" thickBot="1" x14ac:dyDescent="0.3">
      <c r="A401" s="397"/>
      <c r="B401" s="398"/>
      <c r="C401" s="399"/>
      <c r="D401" s="399"/>
      <c r="E401" s="160" t="s">
        <v>288</v>
      </c>
      <c r="F401" s="272">
        <v>0</v>
      </c>
      <c r="G401" s="272">
        <v>0</v>
      </c>
      <c r="H401" s="161">
        <f t="shared" si="491"/>
        <v>0</v>
      </c>
      <c r="I401" s="247" t="e">
        <f t="shared" si="492"/>
        <v>#DIV/0!</v>
      </c>
      <c r="J401" s="227">
        <v>0</v>
      </c>
      <c r="K401" s="227">
        <v>0</v>
      </c>
      <c r="L401" s="230">
        <f t="shared" si="493"/>
        <v>0</v>
      </c>
      <c r="M401" s="247" t="e">
        <f t="shared" si="494"/>
        <v>#DIV/0!</v>
      </c>
      <c r="N401" s="400"/>
      <c r="O401" s="227">
        <v>0</v>
      </c>
      <c r="P401" s="227">
        <v>0</v>
      </c>
      <c r="Q401" s="230">
        <f t="shared" si="495"/>
        <v>0</v>
      </c>
      <c r="R401" s="247" t="e">
        <f t="shared" si="496"/>
        <v>#DIV/0!</v>
      </c>
      <c r="S401" s="395"/>
      <c r="T401" s="376"/>
      <c r="U401" s="227">
        <v>0</v>
      </c>
      <c r="V401" s="227">
        <v>0</v>
      </c>
      <c r="W401" s="162">
        <f>IFERROR(((V401/U401)*1),0)</f>
        <v>0</v>
      </c>
      <c r="X401" s="379"/>
    </row>
    <row r="402" spans="1:24" ht="15.75" hidden="1" thickBot="1" x14ac:dyDescent="0.3">
      <c r="A402" s="386" t="s">
        <v>289</v>
      </c>
      <c r="B402" s="387"/>
      <c r="C402" s="388"/>
      <c r="D402" s="163"/>
      <c r="E402" s="164"/>
      <c r="F402" s="274">
        <f>SUM(F397:F401)</f>
        <v>0</v>
      </c>
      <c r="G402" s="274">
        <f t="shared" ref="G402:H402" si="498">SUM(G397:G401)</f>
        <v>0</v>
      </c>
      <c r="H402" s="165">
        <f t="shared" si="498"/>
        <v>0</v>
      </c>
      <c r="I402" s="248">
        <v>1</v>
      </c>
      <c r="J402" s="231">
        <f t="shared" ref="J402:L402" si="499">SUM(J397:J401)</f>
        <v>0</v>
      </c>
      <c r="K402" s="231">
        <f t="shared" si="499"/>
        <v>0</v>
      </c>
      <c r="L402" s="231">
        <f t="shared" si="499"/>
        <v>0</v>
      </c>
      <c r="M402" s="248">
        <v>1</v>
      </c>
      <c r="N402" s="231">
        <f>N397</f>
        <v>0</v>
      </c>
      <c r="O402" s="231">
        <f t="shared" ref="O402:Q402" si="500">SUM(O397:O401)</f>
        <v>0</v>
      </c>
      <c r="P402" s="231">
        <f t="shared" si="500"/>
        <v>0</v>
      </c>
      <c r="Q402" s="231">
        <f t="shared" si="500"/>
        <v>0</v>
      </c>
      <c r="R402" s="248">
        <v>1</v>
      </c>
      <c r="S402" s="231">
        <f>S397</f>
        <v>0</v>
      </c>
      <c r="T402" s="243">
        <f>T397</f>
        <v>0</v>
      </c>
      <c r="U402" s="236">
        <f>SUM(U397:U401)</f>
        <v>0</v>
      </c>
      <c r="V402" s="237">
        <f>SUM(V397:V401)</f>
        <v>0</v>
      </c>
      <c r="W402" s="166">
        <f>IFERROR(((V402/U402)*1),0)</f>
        <v>0</v>
      </c>
      <c r="X402" s="241">
        <f>IFERROR(((1-(1-T402)*W402)*1),0)</f>
        <v>1</v>
      </c>
    </row>
    <row r="403" spans="1:24" hidden="1" x14ac:dyDescent="0.25">
      <c r="A403" s="397">
        <f>A397+1</f>
        <v>67</v>
      </c>
      <c r="B403" s="398"/>
      <c r="C403" s="399"/>
      <c r="D403" s="399"/>
      <c r="E403" s="160" t="s">
        <v>284</v>
      </c>
      <c r="F403" s="272">
        <v>0</v>
      </c>
      <c r="G403" s="272">
        <v>0</v>
      </c>
      <c r="H403" s="161">
        <f>F403+G403</f>
        <v>0</v>
      </c>
      <c r="I403" s="247" t="e">
        <f>H403/$H$408</f>
        <v>#DIV/0!</v>
      </c>
      <c r="J403" s="227">
        <v>0</v>
      </c>
      <c r="K403" s="227">
        <v>0</v>
      </c>
      <c r="L403" s="230">
        <f>J403+K403</f>
        <v>0</v>
      </c>
      <c r="M403" s="247" t="e">
        <f>L403/$L$408</f>
        <v>#DIV/0!</v>
      </c>
      <c r="N403" s="400">
        <v>0</v>
      </c>
      <c r="O403" s="227">
        <v>0</v>
      </c>
      <c r="P403" s="227">
        <v>0</v>
      </c>
      <c r="Q403" s="230">
        <f>O403+P403</f>
        <v>0</v>
      </c>
      <c r="R403" s="247" t="e">
        <f>Q403/$Q$408</f>
        <v>#DIV/0!</v>
      </c>
      <c r="S403" s="395">
        <f>N408-Q408</f>
        <v>0</v>
      </c>
      <c r="T403" s="376">
        <f>IFERROR((S403/N408),0)</f>
        <v>0</v>
      </c>
      <c r="U403" s="227">
        <v>0</v>
      </c>
      <c r="V403" s="227">
        <v>0</v>
      </c>
      <c r="W403" s="162">
        <f>IFERROR(((V403/U403)*1),0)</f>
        <v>0</v>
      </c>
      <c r="X403" s="396"/>
    </row>
    <row r="404" spans="1:24" hidden="1" x14ac:dyDescent="0.25">
      <c r="A404" s="397"/>
      <c r="B404" s="398"/>
      <c r="C404" s="399"/>
      <c r="D404" s="399"/>
      <c r="E404" s="160" t="s">
        <v>285</v>
      </c>
      <c r="F404" s="272">
        <v>0</v>
      </c>
      <c r="G404" s="272">
        <v>0</v>
      </c>
      <c r="H404" s="161">
        <f t="shared" ref="H404:H407" si="501">F404+G404</f>
        <v>0</v>
      </c>
      <c r="I404" s="247" t="e">
        <f t="shared" ref="I404:I407" si="502">H404/$H$408</f>
        <v>#DIV/0!</v>
      </c>
      <c r="J404" s="227">
        <v>0</v>
      </c>
      <c r="K404" s="227">
        <v>0</v>
      </c>
      <c r="L404" s="230">
        <f t="shared" ref="L404:L407" si="503">J404+K404</f>
        <v>0</v>
      </c>
      <c r="M404" s="247" t="e">
        <f t="shared" ref="M404:M407" si="504">L404/$L$408</f>
        <v>#DIV/0!</v>
      </c>
      <c r="N404" s="400"/>
      <c r="O404" s="227">
        <v>0</v>
      </c>
      <c r="P404" s="227">
        <v>0</v>
      </c>
      <c r="Q404" s="230">
        <f t="shared" ref="Q404:Q407" si="505">O404+P404</f>
        <v>0</v>
      </c>
      <c r="R404" s="247" t="e">
        <f t="shared" ref="R404:R407" si="506">Q404/$Q$408</f>
        <v>#DIV/0!</v>
      </c>
      <c r="S404" s="395"/>
      <c r="T404" s="376"/>
      <c r="U404" s="227">
        <v>0</v>
      </c>
      <c r="V404" s="227">
        <v>0</v>
      </c>
      <c r="W404" s="162">
        <f t="shared" ref="W404:W405" si="507">IFERROR(((V404/U404)*1),0)</f>
        <v>0</v>
      </c>
      <c r="X404" s="378"/>
    </row>
    <row r="405" spans="1:24" hidden="1" x14ac:dyDescent="0.25">
      <c r="A405" s="397"/>
      <c r="B405" s="398"/>
      <c r="C405" s="399"/>
      <c r="D405" s="399"/>
      <c r="E405" s="160" t="s">
        <v>286</v>
      </c>
      <c r="F405" s="272">
        <v>0</v>
      </c>
      <c r="G405" s="272">
        <v>0</v>
      </c>
      <c r="H405" s="161">
        <f t="shared" si="501"/>
        <v>0</v>
      </c>
      <c r="I405" s="247" t="e">
        <f t="shared" si="502"/>
        <v>#DIV/0!</v>
      </c>
      <c r="J405" s="227">
        <v>0</v>
      </c>
      <c r="K405" s="227">
        <v>0</v>
      </c>
      <c r="L405" s="230">
        <f t="shared" si="503"/>
        <v>0</v>
      </c>
      <c r="M405" s="247" t="e">
        <f t="shared" si="504"/>
        <v>#DIV/0!</v>
      </c>
      <c r="N405" s="400"/>
      <c r="O405" s="227">
        <v>0</v>
      </c>
      <c r="P405" s="227">
        <v>0</v>
      </c>
      <c r="Q405" s="230">
        <f t="shared" si="505"/>
        <v>0</v>
      </c>
      <c r="R405" s="247" t="e">
        <f t="shared" si="506"/>
        <v>#DIV/0!</v>
      </c>
      <c r="S405" s="395"/>
      <c r="T405" s="376"/>
      <c r="U405" s="227">
        <v>0</v>
      </c>
      <c r="V405" s="227">
        <v>0</v>
      </c>
      <c r="W405" s="162">
        <f t="shared" si="507"/>
        <v>0</v>
      </c>
      <c r="X405" s="378"/>
    </row>
    <row r="406" spans="1:24" hidden="1" x14ac:dyDescent="0.25">
      <c r="A406" s="397"/>
      <c r="B406" s="398"/>
      <c r="C406" s="399"/>
      <c r="D406" s="399"/>
      <c r="E406" s="160" t="s">
        <v>287</v>
      </c>
      <c r="F406" s="272">
        <v>0</v>
      </c>
      <c r="G406" s="272">
        <v>0</v>
      </c>
      <c r="H406" s="161">
        <f t="shared" si="501"/>
        <v>0</v>
      </c>
      <c r="I406" s="247" t="e">
        <f t="shared" si="502"/>
        <v>#DIV/0!</v>
      </c>
      <c r="J406" s="227">
        <v>0</v>
      </c>
      <c r="K406" s="227">
        <v>0</v>
      </c>
      <c r="L406" s="230">
        <f t="shared" si="503"/>
        <v>0</v>
      </c>
      <c r="M406" s="247" t="e">
        <f t="shared" si="504"/>
        <v>#DIV/0!</v>
      </c>
      <c r="N406" s="400"/>
      <c r="O406" s="227">
        <v>0</v>
      </c>
      <c r="P406" s="227">
        <v>0</v>
      </c>
      <c r="Q406" s="230">
        <f t="shared" si="505"/>
        <v>0</v>
      </c>
      <c r="R406" s="247" t="e">
        <f t="shared" si="506"/>
        <v>#DIV/0!</v>
      </c>
      <c r="S406" s="395"/>
      <c r="T406" s="376"/>
      <c r="U406" s="227">
        <v>0</v>
      </c>
      <c r="V406" s="227">
        <v>0</v>
      </c>
      <c r="W406" s="162">
        <f>IFERROR(((V406/U406)*1),0)</f>
        <v>0</v>
      </c>
      <c r="X406" s="378"/>
    </row>
    <row r="407" spans="1:24" ht="15.75" hidden="1" thickBot="1" x14ac:dyDescent="0.3">
      <c r="A407" s="397"/>
      <c r="B407" s="398"/>
      <c r="C407" s="399"/>
      <c r="D407" s="399"/>
      <c r="E407" s="160" t="s">
        <v>288</v>
      </c>
      <c r="F407" s="272">
        <v>0</v>
      </c>
      <c r="G407" s="272">
        <v>0</v>
      </c>
      <c r="H407" s="161">
        <f t="shared" si="501"/>
        <v>0</v>
      </c>
      <c r="I407" s="247" t="e">
        <f t="shared" si="502"/>
        <v>#DIV/0!</v>
      </c>
      <c r="J407" s="227">
        <v>0</v>
      </c>
      <c r="K407" s="227">
        <v>0</v>
      </c>
      <c r="L407" s="230">
        <f t="shared" si="503"/>
        <v>0</v>
      </c>
      <c r="M407" s="247" t="e">
        <f t="shared" si="504"/>
        <v>#DIV/0!</v>
      </c>
      <c r="N407" s="400"/>
      <c r="O407" s="227">
        <v>0</v>
      </c>
      <c r="P407" s="227">
        <v>0</v>
      </c>
      <c r="Q407" s="230">
        <f t="shared" si="505"/>
        <v>0</v>
      </c>
      <c r="R407" s="247" t="e">
        <f t="shared" si="506"/>
        <v>#DIV/0!</v>
      </c>
      <c r="S407" s="395"/>
      <c r="T407" s="376"/>
      <c r="U407" s="227">
        <v>0</v>
      </c>
      <c r="V407" s="227">
        <v>0</v>
      </c>
      <c r="W407" s="162">
        <f>IFERROR(((V407/U407)*1),0)</f>
        <v>0</v>
      </c>
      <c r="X407" s="379"/>
    </row>
    <row r="408" spans="1:24" ht="15.75" hidden="1" thickBot="1" x14ac:dyDescent="0.3">
      <c r="A408" s="386" t="s">
        <v>289</v>
      </c>
      <c r="B408" s="387"/>
      <c r="C408" s="388"/>
      <c r="D408" s="163"/>
      <c r="E408" s="164"/>
      <c r="F408" s="274">
        <f>SUM(F403:F407)</f>
        <v>0</v>
      </c>
      <c r="G408" s="274">
        <f t="shared" ref="G408:H408" si="508">SUM(G403:G407)</f>
        <v>0</v>
      </c>
      <c r="H408" s="165">
        <f t="shared" si="508"/>
        <v>0</v>
      </c>
      <c r="I408" s="248">
        <v>1</v>
      </c>
      <c r="J408" s="231">
        <f t="shared" ref="J408:L408" si="509">SUM(J403:J407)</f>
        <v>0</v>
      </c>
      <c r="K408" s="231">
        <f t="shared" si="509"/>
        <v>0</v>
      </c>
      <c r="L408" s="231">
        <f t="shared" si="509"/>
        <v>0</v>
      </c>
      <c r="M408" s="248">
        <v>1</v>
      </c>
      <c r="N408" s="231">
        <f>N403</f>
        <v>0</v>
      </c>
      <c r="O408" s="231">
        <f t="shared" ref="O408:Q408" si="510">SUM(O403:O407)</f>
        <v>0</v>
      </c>
      <c r="P408" s="231">
        <f t="shared" si="510"/>
        <v>0</v>
      </c>
      <c r="Q408" s="231">
        <f t="shared" si="510"/>
        <v>0</v>
      </c>
      <c r="R408" s="248">
        <v>1</v>
      </c>
      <c r="S408" s="231">
        <f>S403</f>
        <v>0</v>
      </c>
      <c r="T408" s="243">
        <f>T403</f>
        <v>0</v>
      </c>
      <c r="U408" s="236">
        <f>SUM(U403:U407)</f>
        <v>0</v>
      </c>
      <c r="V408" s="237">
        <f>SUM(V403:V407)</f>
        <v>0</v>
      </c>
      <c r="W408" s="166">
        <f>IFERROR(((V408/U408)*1),0)</f>
        <v>0</v>
      </c>
      <c r="X408" s="241">
        <f>IFERROR(((1-(1-T408)*W408)*1),0)</f>
        <v>1</v>
      </c>
    </row>
    <row r="409" spans="1:24" hidden="1" x14ac:dyDescent="0.25">
      <c r="A409" s="397">
        <f>A403+1</f>
        <v>68</v>
      </c>
      <c r="B409" s="398"/>
      <c r="C409" s="399"/>
      <c r="D409" s="399"/>
      <c r="E409" s="160" t="s">
        <v>284</v>
      </c>
      <c r="F409" s="272">
        <v>0</v>
      </c>
      <c r="G409" s="272">
        <v>0</v>
      </c>
      <c r="H409" s="161">
        <f>F409+G409</f>
        <v>0</v>
      </c>
      <c r="I409" s="247" t="e">
        <f>H409/$H$414</f>
        <v>#DIV/0!</v>
      </c>
      <c r="J409" s="227">
        <v>0</v>
      </c>
      <c r="K409" s="227">
        <v>0</v>
      </c>
      <c r="L409" s="230">
        <f>J409+K409</f>
        <v>0</v>
      </c>
      <c r="M409" s="247" t="e">
        <f>L409/$L$414</f>
        <v>#DIV/0!</v>
      </c>
      <c r="N409" s="400">
        <v>0</v>
      </c>
      <c r="O409" s="227">
        <v>0</v>
      </c>
      <c r="P409" s="227">
        <v>0</v>
      </c>
      <c r="Q409" s="230">
        <f>O409+P409</f>
        <v>0</v>
      </c>
      <c r="R409" s="247" t="e">
        <f>Q409/$Q$414</f>
        <v>#DIV/0!</v>
      </c>
      <c r="S409" s="395">
        <f>N414-Q414</f>
        <v>0</v>
      </c>
      <c r="T409" s="376">
        <f>IFERROR((S409/N414),0)</f>
        <v>0</v>
      </c>
      <c r="U409" s="227">
        <v>0</v>
      </c>
      <c r="V409" s="227">
        <v>0</v>
      </c>
      <c r="W409" s="162">
        <f>IFERROR(((V409/U409)*1),0)</f>
        <v>0</v>
      </c>
      <c r="X409" s="396"/>
    </row>
    <row r="410" spans="1:24" hidden="1" x14ac:dyDescent="0.25">
      <c r="A410" s="397"/>
      <c r="B410" s="398"/>
      <c r="C410" s="399"/>
      <c r="D410" s="399"/>
      <c r="E410" s="160" t="s">
        <v>285</v>
      </c>
      <c r="F410" s="272">
        <v>0</v>
      </c>
      <c r="G410" s="272">
        <v>0</v>
      </c>
      <c r="H410" s="161">
        <f t="shared" ref="H410:H413" si="511">F410+G410</f>
        <v>0</v>
      </c>
      <c r="I410" s="247" t="e">
        <f t="shared" ref="I410:I413" si="512">H410/$H$414</f>
        <v>#DIV/0!</v>
      </c>
      <c r="J410" s="227">
        <v>0</v>
      </c>
      <c r="K410" s="227">
        <v>0</v>
      </c>
      <c r="L410" s="230">
        <f t="shared" ref="L410:L413" si="513">J410+K410</f>
        <v>0</v>
      </c>
      <c r="M410" s="247" t="e">
        <f t="shared" ref="M410:M413" si="514">L410/$L$414</f>
        <v>#DIV/0!</v>
      </c>
      <c r="N410" s="400"/>
      <c r="O410" s="227">
        <v>0</v>
      </c>
      <c r="P410" s="227">
        <v>0</v>
      </c>
      <c r="Q410" s="230">
        <f t="shared" ref="Q410:Q413" si="515">O410+P410</f>
        <v>0</v>
      </c>
      <c r="R410" s="247" t="e">
        <f t="shared" ref="R410:R413" si="516">Q410/$Q$414</f>
        <v>#DIV/0!</v>
      </c>
      <c r="S410" s="395"/>
      <c r="T410" s="376"/>
      <c r="U410" s="227">
        <v>0</v>
      </c>
      <c r="V410" s="227">
        <v>0</v>
      </c>
      <c r="W410" s="162">
        <f t="shared" ref="W410:W411" si="517">IFERROR(((V410/U410)*1),0)</f>
        <v>0</v>
      </c>
      <c r="X410" s="378"/>
    </row>
    <row r="411" spans="1:24" hidden="1" x14ac:dyDescent="0.25">
      <c r="A411" s="397"/>
      <c r="B411" s="398"/>
      <c r="C411" s="399"/>
      <c r="D411" s="399"/>
      <c r="E411" s="160" t="s">
        <v>286</v>
      </c>
      <c r="F411" s="272">
        <v>0</v>
      </c>
      <c r="G411" s="272">
        <v>0</v>
      </c>
      <c r="H411" s="161">
        <f t="shared" si="511"/>
        <v>0</v>
      </c>
      <c r="I411" s="247" t="e">
        <f t="shared" si="512"/>
        <v>#DIV/0!</v>
      </c>
      <c r="J411" s="227">
        <v>0</v>
      </c>
      <c r="K411" s="227">
        <v>0</v>
      </c>
      <c r="L411" s="230">
        <f t="shared" si="513"/>
        <v>0</v>
      </c>
      <c r="M411" s="247" t="e">
        <f t="shared" si="514"/>
        <v>#DIV/0!</v>
      </c>
      <c r="N411" s="400"/>
      <c r="O411" s="227">
        <v>0</v>
      </c>
      <c r="P411" s="227">
        <v>0</v>
      </c>
      <c r="Q411" s="230">
        <f t="shared" si="515"/>
        <v>0</v>
      </c>
      <c r="R411" s="247" t="e">
        <f t="shared" si="516"/>
        <v>#DIV/0!</v>
      </c>
      <c r="S411" s="395"/>
      <c r="T411" s="376"/>
      <c r="U411" s="227">
        <v>0</v>
      </c>
      <c r="V411" s="227">
        <v>0</v>
      </c>
      <c r="W411" s="162">
        <f t="shared" si="517"/>
        <v>0</v>
      </c>
      <c r="X411" s="378"/>
    </row>
    <row r="412" spans="1:24" hidden="1" x14ac:dyDescent="0.25">
      <c r="A412" s="397"/>
      <c r="B412" s="398"/>
      <c r="C412" s="399"/>
      <c r="D412" s="399"/>
      <c r="E412" s="160" t="s">
        <v>287</v>
      </c>
      <c r="F412" s="272">
        <v>0</v>
      </c>
      <c r="G412" s="272">
        <v>0</v>
      </c>
      <c r="H412" s="161">
        <f t="shared" si="511"/>
        <v>0</v>
      </c>
      <c r="I412" s="247" t="e">
        <f t="shared" si="512"/>
        <v>#DIV/0!</v>
      </c>
      <c r="J412" s="227">
        <v>0</v>
      </c>
      <c r="K412" s="227">
        <v>0</v>
      </c>
      <c r="L412" s="230">
        <f t="shared" si="513"/>
        <v>0</v>
      </c>
      <c r="M412" s="247" t="e">
        <f t="shared" si="514"/>
        <v>#DIV/0!</v>
      </c>
      <c r="N412" s="400"/>
      <c r="O412" s="227">
        <v>0</v>
      </c>
      <c r="P412" s="227">
        <v>0</v>
      </c>
      <c r="Q412" s="230">
        <f t="shared" si="515"/>
        <v>0</v>
      </c>
      <c r="R412" s="247" t="e">
        <f t="shared" si="516"/>
        <v>#DIV/0!</v>
      </c>
      <c r="S412" s="395"/>
      <c r="T412" s="376"/>
      <c r="U412" s="227">
        <v>0</v>
      </c>
      <c r="V412" s="227">
        <v>0</v>
      </c>
      <c r="W412" s="162">
        <f>IFERROR(((V412/U412)*1),0)</f>
        <v>0</v>
      </c>
      <c r="X412" s="378"/>
    </row>
    <row r="413" spans="1:24" ht="15.75" hidden="1" thickBot="1" x14ac:dyDescent="0.3">
      <c r="A413" s="397"/>
      <c r="B413" s="398"/>
      <c r="C413" s="399"/>
      <c r="D413" s="399"/>
      <c r="E413" s="160" t="s">
        <v>288</v>
      </c>
      <c r="F413" s="272">
        <v>0</v>
      </c>
      <c r="G413" s="272">
        <v>0</v>
      </c>
      <c r="H413" s="161">
        <f t="shared" si="511"/>
        <v>0</v>
      </c>
      <c r="I413" s="247" t="e">
        <f t="shared" si="512"/>
        <v>#DIV/0!</v>
      </c>
      <c r="J413" s="227">
        <v>0</v>
      </c>
      <c r="K413" s="227">
        <v>0</v>
      </c>
      <c r="L413" s="230">
        <f t="shared" si="513"/>
        <v>0</v>
      </c>
      <c r="M413" s="247" t="e">
        <f t="shared" si="514"/>
        <v>#DIV/0!</v>
      </c>
      <c r="N413" s="400"/>
      <c r="O413" s="227">
        <v>0</v>
      </c>
      <c r="P413" s="227">
        <v>0</v>
      </c>
      <c r="Q413" s="230">
        <f t="shared" si="515"/>
        <v>0</v>
      </c>
      <c r="R413" s="247" t="e">
        <f t="shared" si="516"/>
        <v>#DIV/0!</v>
      </c>
      <c r="S413" s="395"/>
      <c r="T413" s="376"/>
      <c r="U413" s="227">
        <v>0</v>
      </c>
      <c r="V413" s="227">
        <v>0</v>
      </c>
      <c r="W413" s="162">
        <f>IFERROR(((V413/U413)*1),0)</f>
        <v>0</v>
      </c>
      <c r="X413" s="379"/>
    </row>
    <row r="414" spans="1:24" ht="15.75" hidden="1" thickBot="1" x14ac:dyDescent="0.3">
      <c r="A414" s="386" t="s">
        <v>289</v>
      </c>
      <c r="B414" s="387"/>
      <c r="C414" s="388"/>
      <c r="D414" s="163"/>
      <c r="E414" s="164"/>
      <c r="F414" s="274">
        <f>SUM(F409:F413)</f>
        <v>0</v>
      </c>
      <c r="G414" s="274">
        <f t="shared" ref="G414:H414" si="518">SUM(G409:G413)</f>
        <v>0</v>
      </c>
      <c r="H414" s="165">
        <f t="shared" si="518"/>
        <v>0</v>
      </c>
      <c r="I414" s="248">
        <v>1</v>
      </c>
      <c r="J414" s="231">
        <f t="shared" ref="J414:L414" si="519">SUM(J409:J413)</f>
        <v>0</v>
      </c>
      <c r="K414" s="231">
        <f t="shared" si="519"/>
        <v>0</v>
      </c>
      <c r="L414" s="231">
        <f t="shared" si="519"/>
        <v>0</v>
      </c>
      <c r="M414" s="248">
        <v>1</v>
      </c>
      <c r="N414" s="231">
        <f>N409</f>
        <v>0</v>
      </c>
      <c r="O414" s="231">
        <f t="shared" ref="O414:Q414" si="520">SUM(O409:O413)</f>
        <v>0</v>
      </c>
      <c r="P414" s="231">
        <f t="shared" si="520"/>
        <v>0</v>
      </c>
      <c r="Q414" s="231">
        <f t="shared" si="520"/>
        <v>0</v>
      </c>
      <c r="R414" s="248">
        <v>1</v>
      </c>
      <c r="S414" s="231">
        <f>S409</f>
        <v>0</v>
      </c>
      <c r="T414" s="243">
        <f>T409</f>
        <v>0</v>
      </c>
      <c r="U414" s="236">
        <f>SUM(U409:U413)</f>
        <v>0</v>
      </c>
      <c r="V414" s="237">
        <f>SUM(V409:V413)</f>
        <v>0</v>
      </c>
      <c r="W414" s="166">
        <f>IFERROR(((V414/U414)*1),0)</f>
        <v>0</v>
      </c>
      <c r="X414" s="241">
        <f>IFERROR(((1-(1-T414)*W414)*1),0)</f>
        <v>1</v>
      </c>
    </row>
    <row r="415" spans="1:24" hidden="1" x14ac:dyDescent="0.25">
      <c r="A415" s="397">
        <f>A409+1</f>
        <v>69</v>
      </c>
      <c r="B415" s="398"/>
      <c r="C415" s="399"/>
      <c r="D415" s="399"/>
      <c r="E415" s="160" t="s">
        <v>284</v>
      </c>
      <c r="F415" s="272">
        <v>0</v>
      </c>
      <c r="G415" s="272">
        <v>0</v>
      </c>
      <c r="H415" s="161">
        <f>F415+G415</f>
        <v>0</v>
      </c>
      <c r="I415" s="247" t="e">
        <f>H415/$H$420</f>
        <v>#DIV/0!</v>
      </c>
      <c r="J415" s="227">
        <v>0</v>
      </c>
      <c r="K415" s="227">
        <v>0</v>
      </c>
      <c r="L415" s="230">
        <f>J415+K415</f>
        <v>0</v>
      </c>
      <c r="M415" s="247" t="e">
        <f>L415/$L$420</f>
        <v>#DIV/0!</v>
      </c>
      <c r="N415" s="400">
        <v>0</v>
      </c>
      <c r="O415" s="227">
        <v>0</v>
      </c>
      <c r="P415" s="227">
        <v>0</v>
      </c>
      <c r="Q415" s="230">
        <f>O415+P415</f>
        <v>0</v>
      </c>
      <c r="R415" s="247" t="e">
        <f>Q415/$Q$420</f>
        <v>#DIV/0!</v>
      </c>
      <c r="S415" s="395">
        <f>N420-Q420</f>
        <v>0</v>
      </c>
      <c r="T415" s="376">
        <f>IFERROR((S415/N420),0)</f>
        <v>0</v>
      </c>
      <c r="U415" s="227">
        <v>0</v>
      </c>
      <c r="V415" s="227">
        <v>0</v>
      </c>
      <c r="W415" s="162">
        <f>IFERROR(((V415/U415)*1),0)</f>
        <v>0</v>
      </c>
      <c r="X415" s="396"/>
    </row>
    <row r="416" spans="1:24" hidden="1" x14ac:dyDescent="0.25">
      <c r="A416" s="397"/>
      <c r="B416" s="398"/>
      <c r="C416" s="399"/>
      <c r="D416" s="399"/>
      <c r="E416" s="160" t="s">
        <v>285</v>
      </c>
      <c r="F416" s="272">
        <v>0</v>
      </c>
      <c r="G416" s="272">
        <v>0</v>
      </c>
      <c r="H416" s="161">
        <f t="shared" ref="H416:H419" si="521">F416+G416</f>
        <v>0</v>
      </c>
      <c r="I416" s="247" t="e">
        <f t="shared" ref="I416:I419" si="522">H416/$H$420</f>
        <v>#DIV/0!</v>
      </c>
      <c r="J416" s="227">
        <v>0</v>
      </c>
      <c r="K416" s="227">
        <v>0</v>
      </c>
      <c r="L416" s="230">
        <f t="shared" ref="L416:L419" si="523">J416+K416</f>
        <v>0</v>
      </c>
      <c r="M416" s="247" t="e">
        <f t="shared" ref="M416:M419" si="524">L416/$L$420</f>
        <v>#DIV/0!</v>
      </c>
      <c r="N416" s="400"/>
      <c r="O416" s="227">
        <v>0</v>
      </c>
      <c r="P416" s="227">
        <v>0</v>
      </c>
      <c r="Q416" s="230">
        <f t="shared" ref="Q416:Q419" si="525">O416+P416</f>
        <v>0</v>
      </c>
      <c r="R416" s="247" t="e">
        <f t="shared" ref="R416:R419" si="526">Q416/$Q$420</f>
        <v>#DIV/0!</v>
      </c>
      <c r="S416" s="395"/>
      <c r="T416" s="376"/>
      <c r="U416" s="227">
        <v>0</v>
      </c>
      <c r="V416" s="227">
        <v>0</v>
      </c>
      <c r="W416" s="162">
        <f t="shared" ref="W416:W417" si="527">IFERROR(((V416/U416)*1),0)</f>
        <v>0</v>
      </c>
      <c r="X416" s="378"/>
    </row>
    <row r="417" spans="1:24" hidden="1" x14ac:dyDescent="0.25">
      <c r="A417" s="397"/>
      <c r="B417" s="398"/>
      <c r="C417" s="399"/>
      <c r="D417" s="399"/>
      <c r="E417" s="160" t="s">
        <v>286</v>
      </c>
      <c r="F417" s="272">
        <v>0</v>
      </c>
      <c r="G417" s="272">
        <v>0</v>
      </c>
      <c r="H417" s="161">
        <f t="shared" si="521"/>
        <v>0</v>
      </c>
      <c r="I417" s="247" t="e">
        <f t="shared" si="522"/>
        <v>#DIV/0!</v>
      </c>
      <c r="J417" s="227">
        <v>0</v>
      </c>
      <c r="K417" s="227">
        <v>0</v>
      </c>
      <c r="L417" s="230">
        <f t="shared" si="523"/>
        <v>0</v>
      </c>
      <c r="M417" s="247" t="e">
        <f t="shared" si="524"/>
        <v>#DIV/0!</v>
      </c>
      <c r="N417" s="400"/>
      <c r="O417" s="227">
        <v>0</v>
      </c>
      <c r="P417" s="227">
        <v>0</v>
      </c>
      <c r="Q417" s="230">
        <f t="shared" si="525"/>
        <v>0</v>
      </c>
      <c r="R417" s="247" t="e">
        <f t="shared" si="526"/>
        <v>#DIV/0!</v>
      </c>
      <c r="S417" s="395"/>
      <c r="T417" s="376"/>
      <c r="U417" s="227">
        <v>0</v>
      </c>
      <c r="V417" s="227">
        <v>0</v>
      </c>
      <c r="W417" s="162">
        <f t="shared" si="527"/>
        <v>0</v>
      </c>
      <c r="X417" s="378"/>
    </row>
    <row r="418" spans="1:24" hidden="1" x14ac:dyDescent="0.25">
      <c r="A418" s="397"/>
      <c r="B418" s="398"/>
      <c r="C418" s="399"/>
      <c r="D418" s="399"/>
      <c r="E418" s="160" t="s">
        <v>287</v>
      </c>
      <c r="F418" s="272">
        <v>0</v>
      </c>
      <c r="G418" s="272">
        <v>0</v>
      </c>
      <c r="H418" s="161">
        <f t="shared" si="521"/>
        <v>0</v>
      </c>
      <c r="I418" s="247" t="e">
        <f t="shared" si="522"/>
        <v>#DIV/0!</v>
      </c>
      <c r="J418" s="227">
        <v>0</v>
      </c>
      <c r="K418" s="227">
        <v>0</v>
      </c>
      <c r="L418" s="230">
        <f t="shared" si="523"/>
        <v>0</v>
      </c>
      <c r="M418" s="247" t="e">
        <f t="shared" si="524"/>
        <v>#DIV/0!</v>
      </c>
      <c r="N418" s="400"/>
      <c r="O418" s="227">
        <v>0</v>
      </c>
      <c r="P418" s="227">
        <v>0</v>
      </c>
      <c r="Q418" s="230">
        <f t="shared" si="525"/>
        <v>0</v>
      </c>
      <c r="R418" s="247" t="e">
        <f t="shared" si="526"/>
        <v>#DIV/0!</v>
      </c>
      <c r="S418" s="395"/>
      <c r="T418" s="376"/>
      <c r="U418" s="227">
        <v>0</v>
      </c>
      <c r="V418" s="227">
        <v>0</v>
      </c>
      <c r="W418" s="162">
        <f>IFERROR(((V418/U418)*1),0)</f>
        <v>0</v>
      </c>
      <c r="X418" s="378"/>
    </row>
    <row r="419" spans="1:24" ht="15.75" hidden="1" thickBot="1" x14ac:dyDescent="0.3">
      <c r="A419" s="397"/>
      <c r="B419" s="398"/>
      <c r="C419" s="399"/>
      <c r="D419" s="399"/>
      <c r="E419" s="160" t="s">
        <v>288</v>
      </c>
      <c r="F419" s="272">
        <v>0</v>
      </c>
      <c r="G419" s="272">
        <v>0</v>
      </c>
      <c r="H419" s="161">
        <f t="shared" si="521"/>
        <v>0</v>
      </c>
      <c r="I419" s="247" t="e">
        <f t="shared" si="522"/>
        <v>#DIV/0!</v>
      </c>
      <c r="J419" s="227">
        <v>0</v>
      </c>
      <c r="K419" s="227">
        <v>0</v>
      </c>
      <c r="L419" s="230">
        <f t="shared" si="523"/>
        <v>0</v>
      </c>
      <c r="M419" s="247" t="e">
        <f t="shared" si="524"/>
        <v>#DIV/0!</v>
      </c>
      <c r="N419" s="400"/>
      <c r="O419" s="227">
        <v>0</v>
      </c>
      <c r="P419" s="227">
        <v>0</v>
      </c>
      <c r="Q419" s="230">
        <f t="shared" si="525"/>
        <v>0</v>
      </c>
      <c r="R419" s="247" t="e">
        <f t="shared" si="526"/>
        <v>#DIV/0!</v>
      </c>
      <c r="S419" s="395"/>
      <c r="T419" s="376"/>
      <c r="U419" s="227">
        <v>0</v>
      </c>
      <c r="V419" s="227">
        <v>0</v>
      </c>
      <c r="W419" s="162">
        <f>IFERROR(((V419/U419)*1),0)</f>
        <v>0</v>
      </c>
      <c r="X419" s="379"/>
    </row>
    <row r="420" spans="1:24" ht="15.75" hidden="1" thickBot="1" x14ac:dyDescent="0.3">
      <c r="A420" s="386" t="s">
        <v>289</v>
      </c>
      <c r="B420" s="387"/>
      <c r="C420" s="388"/>
      <c r="D420" s="163"/>
      <c r="E420" s="164"/>
      <c r="F420" s="274">
        <f>SUM(F415:F419)</f>
        <v>0</v>
      </c>
      <c r="G420" s="274">
        <f t="shared" ref="G420:H420" si="528">SUM(G415:G419)</f>
        <v>0</v>
      </c>
      <c r="H420" s="165">
        <f t="shared" si="528"/>
        <v>0</v>
      </c>
      <c r="I420" s="248">
        <v>1</v>
      </c>
      <c r="J420" s="231">
        <f t="shared" ref="J420:L420" si="529">SUM(J415:J419)</f>
        <v>0</v>
      </c>
      <c r="K420" s="231">
        <f t="shared" si="529"/>
        <v>0</v>
      </c>
      <c r="L420" s="231">
        <f t="shared" si="529"/>
        <v>0</v>
      </c>
      <c r="M420" s="248">
        <v>1</v>
      </c>
      <c r="N420" s="231">
        <f>N415</f>
        <v>0</v>
      </c>
      <c r="O420" s="231">
        <f t="shared" ref="O420:Q420" si="530">SUM(O415:O419)</f>
        <v>0</v>
      </c>
      <c r="P420" s="231">
        <f t="shared" si="530"/>
        <v>0</v>
      </c>
      <c r="Q420" s="231">
        <f t="shared" si="530"/>
        <v>0</v>
      </c>
      <c r="R420" s="248">
        <v>1</v>
      </c>
      <c r="S420" s="231">
        <f>S415</f>
        <v>0</v>
      </c>
      <c r="T420" s="243">
        <f>T415</f>
        <v>0</v>
      </c>
      <c r="U420" s="236">
        <f>SUM(U415:U419)</f>
        <v>0</v>
      </c>
      <c r="V420" s="237">
        <f>SUM(V415:V419)</f>
        <v>0</v>
      </c>
      <c r="W420" s="166">
        <f>IFERROR(((V420/U420)*1),0)</f>
        <v>0</v>
      </c>
      <c r="X420" s="241">
        <f>IFERROR(((1-(1-T420)*W420)*1),0)</f>
        <v>1</v>
      </c>
    </row>
    <row r="421" spans="1:24" hidden="1" x14ac:dyDescent="0.25">
      <c r="A421" s="397">
        <f>A415+1</f>
        <v>70</v>
      </c>
      <c r="B421" s="398"/>
      <c r="C421" s="399"/>
      <c r="D421" s="399"/>
      <c r="E421" s="160" t="s">
        <v>284</v>
      </c>
      <c r="F421" s="272">
        <v>0</v>
      </c>
      <c r="G421" s="272">
        <v>0</v>
      </c>
      <c r="H421" s="161">
        <f>F421+G421</f>
        <v>0</v>
      </c>
      <c r="I421" s="247" t="e">
        <f>H421/$H$426</f>
        <v>#DIV/0!</v>
      </c>
      <c r="J421" s="227">
        <v>0</v>
      </c>
      <c r="K421" s="227">
        <v>0</v>
      </c>
      <c r="L421" s="230">
        <f>J421+K421</f>
        <v>0</v>
      </c>
      <c r="M421" s="247" t="e">
        <f>L421/$L$426</f>
        <v>#DIV/0!</v>
      </c>
      <c r="N421" s="400">
        <v>0</v>
      </c>
      <c r="O421" s="227">
        <v>0</v>
      </c>
      <c r="P421" s="227">
        <v>0</v>
      </c>
      <c r="Q421" s="230">
        <f>O421+P421</f>
        <v>0</v>
      </c>
      <c r="R421" s="247" t="e">
        <f>Q421/$Q$426</f>
        <v>#DIV/0!</v>
      </c>
      <c r="S421" s="395">
        <f>N426-Q426</f>
        <v>0</v>
      </c>
      <c r="T421" s="376">
        <f>IFERROR((S421/N426),0)</f>
        <v>0</v>
      </c>
      <c r="U421" s="227">
        <v>0</v>
      </c>
      <c r="V421" s="227">
        <v>0</v>
      </c>
      <c r="W421" s="162">
        <f>IFERROR(((V421/U421)*1),0)</f>
        <v>0</v>
      </c>
      <c r="X421" s="396"/>
    </row>
    <row r="422" spans="1:24" hidden="1" x14ac:dyDescent="0.25">
      <c r="A422" s="397"/>
      <c r="B422" s="398"/>
      <c r="C422" s="399"/>
      <c r="D422" s="399"/>
      <c r="E422" s="160" t="s">
        <v>285</v>
      </c>
      <c r="F422" s="272">
        <v>0</v>
      </c>
      <c r="G422" s="272">
        <v>0</v>
      </c>
      <c r="H422" s="161">
        <f t="shared" ref="H422:H425" si="531">F422+G422</f>
        <v>0</v>
      </c>
      <c r="I422" s="247" t="e">
        <f t="shared" ref="I422:I425" si="532">H422/$H$426</f>
        <v>#DIV/0!</v>
      </c>
      <c r="J422" s="227">
        <v>0</v>
      </c>
      <c r="K422" s="227">
        <v>0</v>
      </c>
      <c r="L422" s="230">
        <f t="shared" ref="L422:L425" si="533">J422+K422</f>
        <v>0</v>
      </c>
      <c r="M422" s="247" t="e">
        <f t="shared" ref="M422:M425" si="534">L422/$L$426</f>
        <v>#DIV/0!</v>
      </c>
      <c r="N422" s="400"/>
      <c r="O422" s="227">
        <v>0</v>
      </c>
      <c r="P422" s="227">
        <v>0</v>
      </c>
      <c r="Q422" s="230">
        <f t="shared" ref="Q422:Q425" si="535">O422+P422</f>
        <v>0</v>
      </c>
      <c r="R422" s="247" t="e">
        <f t="shared" ref="R422:R425" si="536">Q422/$Q$426</f>
        <v>#DIV/0!</v>
      </c>
      <c r="S422" s="395"/>
      <c r="T422" s="376"/>
      <c r="U422" s="227">
        <v>0</v>
      </c>
      <c r="V422" s="227">
        <v>0</v>
      </c>
      <c r="W422" s="162">
        <f t="shared" ref="W422:W423" si="537">IFERROR(((V422/U422)*1),0)</f>
        <v>0</v>
      </c>
      <c r="X422" s="378"/>
    </row>
    <row r="423" spans="1:24" hidden="1" x14ac:dyDescent="0.25">
      <c r="A423" s="397"/>
      <c r="B423" s="398"/>
      <c r="C423" s="399"/>
      <c r="D423" s="399"/>
      <c r="E423" s="160" t="s">
        <v>286</v>
      </c>
      <c r="F423" s="272">
        <v>0</v>
      </c>
      <c r="G423" s="272">
        <v>0</v>
      </c>
      <c r="H423" s="161">
        <f t="shared" si="531"/>
        <v>0</v>
      </c>
      <c r="I423" s="247" t="e">
        <f t="shared" si="532"/>
        <v>#DIV/0!</v>
      </c>
      <c r="J423" s="227">
        <v>0</v>
      </c>
      <c r="K423" s="227">
        <v>0</v>
      </c>
      <c r="L423" s="230">
        <f t="shared" si="533"/>
        <v>0</v>
      </c>
      <c r="M423" s="247" t="e">
        <f t="shared" si="534"/>
        <v>#DIV/0!</v>
      </c>
      <c r="N423" s="400"/>
      <c r="O423" s="227">
        <v>0</v>
      </c>
      <c r="P423" s="227">
        <v>0</v>
      </c>
      <c r="Q423" s="230">
        <f t="shared" si="535"/>
        <v>0</v>
      </c>
      <c r="R423" s="247" t="e">
        <f t="shared" si="536"/>
        <v>#DIV/0!</v>
      </c>
      <c r="S423" s="395"/>
      <c r="T423" s="376"/>
      <c r="U423" s="227">
        <v>0</v>
      </c>
      <c r="V423" s="227">
        <v>0</v>
      </c>
      <c r="W423" s="162">
        <f t="shared" si="537"/>
        <v>0</v>
      </c>
      <c r="X423" s="378"/>
    </row>
    <row r="424" spans="1:24" hidden="1" x14ac:dyDescent="0.25">
      <c r="A424" s="397"/>
      <c r="B424" s="398"/>
      <c r="C424" s="399"/>
      <c r="D424" s="399"/>
      <c r="E424" s="160" t="s">
        <v>287</v>
      </c>
      <c r="F424" s="272">
        <v>0</v>
      </c>
      <c r="G424" s="272">
        <v>0</v>
      </c>
      <c r="H424" s="161">
        <f t="shared" si="531"/>
        <v>0</v>
      </c>
      <c r="I424" s="247" t="e">
        <f t="shared" si="532"/>
        <v>#DIV/0!</v>
      </c>
      <c r="J424" s="227">
        <v>0</v>
      </c>
      <c r="K424" s="227">
        <v>0</v>
      </c>
      <c r="L424" s="230">
        <f t="shared" si="533"/>
        <v>0</v>
      </c>
      <c r="M424" s="247" t="e">
        <f t="shared" si="534"/>
        <v>#DIV/0!</v>
      </c>
      <c r="N424" s="400"/>
      <c r="O424" s="227">
        <v>0</v>
      </c>
      <c r="P424" s="227">
        <v>0</v>
      </c>
      <c r="Q424" s="230">
        <f t="shared" si="535"/>
        <v>0</v>
      </c>
      <c r="R424" s="247" t="e">
        <f t="shared" si="536"/>
        <v>#DIV/0!</v>
      </c>
      <c r="S424" s="395"/>
      <c r="T424" s="376"/>
      <c r="U424" s="227">
        <v>0</v>
      </c>
      <c r="V424" s="227">
        <v>0</v>
      </c>
      <c r="W424" s="162">
        <f>IFERROR(((V424/U424)*1),0)</f>
        <v>0</v>
      </c>
      <c r="X424" s="378"/>
    </row>
    <row r="425" spans="1:24" ht="15.75" hidden="1" thickBot="1" x14ac:dyDescent="0.3">
      <c r="A425" s="397"/>
      <c r="B425" s="398"/>
      <c r="C425" s="399"/>
      <c r="D425" s="399"/>
      <c r="E425" s="160" t="s">
        <v>288</v>
      </c>
      <c r="F425" s="272">
        <v>0</v>
      </c>
      <c r="G425" s="272">
        <v>0</v>
      </c>
      <c r="H425" s="161">
        <f t="shared" si="531"/>
        <v>0</v>
      </c>
      <c r="I425" s="247" t="e">
        <f t="shared" si="532"/>
        <v>#DIV/0!</v>
      </c>
      <c r="J425" s="227">
        <v>0</v>
      </c>
      <c r="K425" s="227">
        <v>0</v>
      </c>
      <c r="L425" s="230">
        <f t="shared" si="533"/>
        <v>0</v>
      </c>
      <c r="M425" s="247" t="e">
        <f t="shared" si="534"/>
        <v>#DIV/0!</v>
      </c>
      <c r="N425" s="400"/>
      <c r="O425" s="227">
        <v>0</v>
      </c>
      <c r="P425" s="227">
        <v>0</v>
      </c>
      <c r="Q425" s="230">
        <f t="shared" si="535"/>
        <v>0</v>
      </c>
      <c r="R425" s="247" t="e">
        <f t="shared" si="536"/>
        <v>#DIV/0!</v>
      </c>
      <c r="S425" s="395"/>
      <c r="T425" s="376"/>
      <c r="U425" s="227">
        <v>0</v>
      </c>
      <c r="V425" s="227">
        <v>0</v>
      </c>
      <c r="W425" s="162">
        <f>IFERROR(((V425/U425)*1),0)</f>
        <v>0</v>
      </c>
      <c r="X425" s="379"/>
    </row>
    <row r="426" spans="1:24" ht="15.75" hidden="1" thickBot="1" x14ac:dyDescent="0.3">
      <c r="A426" s="386" t="s">
        <v>289</v>
      </c>
      <c r="B426" s="387"/>
      <c r="C426" s="388"/>
      <c r="D426" s="163"/>
      <c r="E426" s="164"/>
      <c r="F426" s="274">
        <f>SUM(F421:F425)</f>
        <v>0</v>
      </c>
      <c r="G426" s="274">
        <f t="shared" ref="G426:H426" si="538">SUM(G421:G425)</f>
        <v>0</v>
      </c>
      <c r="H426" s="165">
        <f t="shared" si="538"/>
        <v>0</v>
      </c>
      <c r="I426" s="248">
        <v>1</v>
      </c>
      <c r="J426" s="231">
        <f t="shared" ref="J426:L426" si="539">SUM(J421:J425)</f>
        <v>0</v>
      </c>
      <c r="K426" s="231">
        <f t="shared" si="539"/>
        <v>0</v>
      </c>
      <c r="L426" s="231">
        <f t="shared" si="539"/>
        <v>0</v>
      </c>
      <c r="M426" s="248">
        <v>1</v>
      </c>
      <c r="N426" s="231">
        <f>N421</f>
        <v>0</v>
      </c>
      <c r="O426" s="231">
        <f t="shared" ref="O426:Q426" si="540">SUM(O421:O425)</f>
        <v>0</v>
      </c>
      <c r="P426" s="231">
        <f t="shared" si="540"/>
        <v>0</v>
      </c>
      <c r="Q426" s="231">
        <f t="shared" si="540"/>
        <v>0</v>
      </c>
      <c r="R426" s="248">
        <v>1</v>
      </c>
      <c r="S426" s="231">
        <f>S421</f>
        <v>0</v>
      </c>
      <c r="T426" s="243">
        <f>T421</f>
        <v>0</v>
      </c>
      <c r="U426" s="236">
        <f>SUM(U421:U425)</f>
        <v>0</v>
      </c>
      <c r="V426" s="237">
        <f>SUM(V421:V425)</f>
        <v>0</v>
      </c>
      <c r="W426" s="166">
        <f>IFERROR(((V426/U426)*1),0)</f>
        <v>0</v>
      </c>
      <c r="X426" s="241">
        <f>IFERROR(((1-(1-T426)*W426)*1),0)</f>
        <v>1</v>
      </c>
    </row>
    <row r="427" spans="1:24" hidden="1" x14ac:dyDescent="0.25">
      <c r="A427" s="397">
        <f>A421+1</f>
        <v>71</v>
      </c>
      <c r="B427" s="398"/>
      <c r="C427" s="399"/>
      <c r="D427" s="399"/>
      <c r="E427" s="160" t="s">
        <v>284</v>
      </c>
      <c r="F427" s="272">
        <v>0</v>
      </c>
      <c r="G427" s="272">
        <v>0</v>
      </c>
      <c r="H427" s="161">
        <f>F427+G427</f>
        <v>0</v>
      </c>
      <c r="I427" s="247" t="e">
        <f>H427/$H$432</f>
        <v>#DIV/0!</v>
      </c>
      <c r="J427" s="227">
        <v>0</v>
      </c>
      <c r="K427" s="227">
        <v>0</v>
      </c>
      <c r="L427" s="230">
        <f>J427+K427</f>
        <v>0</v>
      </c>
      <c r="M427" s="247" t="e">
        <f>L427/$L$432</f>
        <v>#DIV/0!</v>
      </c>
      <c r="N427" s="400">
        <v>0</v>
      </c>
      <c r="O427" s="227">
        <v>0</v>
      </c>
      <c r="P427" s="227">
        <v>0</v>
      </c>
      <c r="Q427" s="230">
        <f>O427+P427</f>
        <v>0</v>
      </c>
      <c r="R427" s="247" t="e">
        <f>Q427/$Q$432</f>
        <v>#DIV/0!</v>
      </c>
      <c r="S427" s="395">
        <f>N432-Q432</f>
        <v>0</v>
      </c>
      <c r="T427" s="376">
        <f>IFERROR((S427/N432),0)</f>
        <v>0</v>
      </c>
      <c r="U427" s="227">
        <v>0</v>
      </c>
      <c r="V427" s="227">
        <v>0</v>
      </c>
      <c r="W427" s="162">
        <f>IFERROR(((V427/U427)*1),0)</f>
        <v>0</v>
      </c>
      <c r="X427" s="396"/>
    </row>
    <row r="428" spans="1:24" hidden="1" x14ac:dyDescent="0.25">
      <c r="A428" s="397"/>
      <c r="B428" s="398"/>
      <c r="C428" s="399"/>
      <c r="D428" s="399"/>
      <c r="E428" s="160" t="s">
        <v>285</v>
      </c>
      <c r="F428" s="272">
        <v>0</v>
      </c>
      <c r="G428" s="272">
        <v>0</v>
      </c>
      <c r="H428" s="161">
        <f t="shared" ref="H428:H431" si="541">F428+G428</f>
        <v>0</v>
      </c>
      <c r="I428" s="247" t="e">
        <f t="shared" ref="I428:I431" si="542">H428/$H$432</f>
        <v>#DIV/0!</v>
      </c>
      <c r="J428" s="227">
        <v>0</v>
      </c>
      <c r="K428" s="227">
        <v>0</v>
      </c>
      <c r="L428" s="230">
        <f t="shared" ref="L428:L431" si="543">J428+K428</f>
        <v>0</v>
      </c>
      <c r="M428" s="247" t="e">
        <f t="shared" ref="M428:M431" si="544">L428/$L$432</f>
        <v>#DIV/0!</v>
      </c>
      <c r="N428" s="400"/>
      <c r="O428" s="227">
        <v>0</v>
      </c>
      <c r="P428" s="227">
        <v>0</v>
      </c>
      <c r="Q428" s="230">
        <f t="shared" ref="Q428:Q431" si="545">O428+P428</f>
        <v>0</v>
      </c>
      <c r="R428" s="247" t="e">
        <f t="shared" ref="R428:R431" si="546">Q428/$Q$432</f>
        <v>#DIV/0!</v>
      </c>
      <c r="S428" s="395"/>
      <c r="T428" s="376"/>
      <c r="U428" s="227">
        <v>0</v>
      </c>
      <c r="V428" s="227">
        <v>0</v>
      </c>
      <c r="W428" s="162">
        <f t="shared" ref="W428:W429" si="547">IFERROR(((V428/U428)*1),0)</f>
        <v>0</v>
      </c>
      <c r="X428" s="378"/>
    </row>
    <row r="429" spans="1:24" hidden="1" x14ac:dyDescent="0.25">
      <c r="A429" s="397"/>
      <c r="B429" s="398"/>
      <c r="C429" s="399"/>
      <c r="D429" s="399"/>
      <c r="E429" s="160" t="s">
        <v>286</v>
      </c>
      <c r="F429" s="272">
        <v>0</v>
      </c>
      <c r="G429" s="272">
        <v>0</v>
      </c>
      <c r="H429" s="161">
        <f t="shared" si="541"/>
        <v>0</v>
      </c>
      <c r="I429" s="247" t="e">
        <f t="shared" si="542"/>
        <v>#DIV/0!</v>
      </c>
      <c r="J429" s="227">
        <v>0</v>
      </c>
      <c r="K429" s="227">
        <v>0</v>
      </c>
      <c r="L429" s="230">
        <f t="shared" si="543"/>
        <v>0</v>
      </c>
      <c r="M429" s="247" t="e">
        <f t="shared" si="544"/>
        <v>#DIV/0!</v>
      </c>
      <c r="N429" s="400"/>
      <c r="O429" s="227">
        <v>0</v>
      </c>
      <c r="P429" s="227">
        <v>0</v>
      </c>
      <c r="Q429" s="230">
        <f t="shared" si="545"/>
        <v>0</v>
      </c>
      <c r="R429" s="247" t="e">
        <f t="shared" si="546"/>
        <v>#DIV/0!</v>
      </c>
      <c r="S429" s="395"/>
      <c r="T429" s="376"/>
      <c r="U429" s="227">
        <v>0</v>
      </c>
      <c r="V429" s="227">
        <v>0</v>
      </c>
      <c r="W429" s="162">
        <f t="shared" si="547"/>
        <v>0</v>
      </c>
      <c r="X429" s="378"/>
    </row>
    <row r="430" spans="1:24" hidden="1" x14ac:dyDescent="0.25">
      <c r="A430" s="397"/>
      <c r="B430" s="398"/>
      <c r="C430" s="399"/>
      <c r="D430" s="399"/>
      <c r="E430" s="160" t="s">
        <v>287</v>
      </c>
      <c r="F430" s="272">
        <v>0</v>
      </c>
      <c r="G430" s="272">
        <v>0</v>
      </c>
      <c r="H430" s="161">
        <f t="shared" si="541"/>
        <v>0</v>
      </c>
      <c r="I430" s="247" t="e">
        <f t="shared" si="542"/>
        <v>#DIV/0!</v>
      </c>
      <c r="J430" s="227">
        <v>0</v>
      </c>
      <c r="K430" s="227">
        <v>0</v>
      </c>
      <c r="L430" s="230">
        <f t="shared" si="543"/>
        <v>0</v>
      </c>
      <c r="M430" s="247" t="e">
        <f t="shared" si="544"/>
        <v>#DIV/0!</v>
      </c>
      <c r="N430" s="400"/>
      <c r="O430" s="227">
        <v>0</v>
      </c>
      <c r="P430" s="227">
        <v>0</v>
      </c>
      <c r="Q430" s="230">
        <f t="shared" si="545"/>
        <v>0</v>
      </c>
      <c r="R430" s="247" t="e">
        <f t="shared" si="546"/>
        <v>#DIV/0!</v>
      </c>
      <c r="S430" s="395"/>
      <c r="T430" s="376"/>
      <c r="U430" s="227">
        <v>0</v>
      </c>
      <c r="V430" s="227">
        <v>0</v>
      </c>
      <c r="W430" s="162">
        <f>IFERROR(((V430/U430)*1),0)</f>
        <v>0</v>
      </c>
      <c r="X430" s="378"/>
    </row>
    <row r="431" spans="1:24" ht="15.75" hidden="1" thickBot="1" x14ac:dyDescent="0.3">
      <c r="A431" s="397"/>
      <c r="B431" s="398"/>
      <c r="C431" s="399"/>
      <c r="D431" s="399"/>
      <c r="E431" s="160" t="s">
        <v>288</v>
      </c>
      <c r="F431" s="272">
        <v>0</v>
      </c>
      <c r="G431" s="272">
        <v>0</v>
      </c>
      <c r="H431" s="161">
        <f t="shared" si="541"/>
        <v>0</v>
      </c>
      <c r="I431" s="247" t="e">
        <f t="shared" si="542"/>
        <v>#DIV/0!</v>
      </c>
      <c r="J431" s="227">
        <v>0</v>
      </c>
      <c r="K431" s="227">
        <v>0</v>
      </c>
      <c r="L431" s="230">
        <f t="shared" si="543"/>
        <v>0</v>
      </c>
      <c r="M431" s="247" t="e">
        <f t="shared" si="544"/>
        <v>#DIV/0!</v>
      </c>
      <c r="N431" s="400"/>
      <c r="O431" s="227">
        <v>0</v>
      </c>
      <c r="P431" s="227">
        <v>0</v>
      </c>
      <c r="Q431" s="230">
        <f t="shared" si="545"/>
        <v>0</v>
      </c>
      <c r="R431" s="247" t="e">
        <f t="shared" si="546"/>
        <v>#DIV/0!</v>
      </c>
      <c r="S431" s="395"/>
      <c r="T431" s="376"/>
      <c r="U431" s="227">
        <v>0</v>
      </c>
      <c r="V431" s="227">
        <v>0</v>
      </c>
      <c r="W431" s="162">
        <f>IFERROR(((V431/U431)*1),0)</f>
        <v>0</v>
      </c>
      <c r="X431" s="379"/>
    </row>
    <row r="432" spans="1:24" ht="15.75" hidden="1" thickBot="1" x14ac:dyDescent="0.3">
      <c r="A432" s="386" t="s">
        <v>289</v>
      </c>
      <c r="B432" s="387"/>
      <c r="C432" s="388"/>
      <c r="D432" s="163"/>
      <c r="E432" s="164"/>
      <c r="F432" s="274">
        <f>SUM(F427:F431)</f>
        <v>0</v>
      </c>
      <c r="G432" s="274">
        <f t="shared" ref="G432:H432" si="548">SUM(G427:G431)</f>
        <v>0</v>
      </c>
      <c r="H432" s="165">
        <f t="shared" si="548"/>
        <v>0</v>
      </c>
      <c r="I432" s="248">
        <v>1</v>
      </c>
      <c r="J432" s="231">
        <f t="shared" ref="J432:L432" si="549">SUM(J427:J431)</f>
        <v>0</v>
      </c>
      <c r="K432" s="231">
        <f t="shared" si="549"/>
        <v>0</v>
      </c>
      <c r="L432" s="231">
        <f t="shared" si="549"/>
        <v>0</v>
      </c>
      <c r="M432" s="248">
        <v>1</v>
      </c>
      <c r="N432" s="231">
        <f>N427</f>
        <v>0</v>
      </c>
      <c r="O432" s="231">
        <f t="shared" ref="O432:Q432" si="550">SUM(O427:O431)</f>
        <v>0</v>
      </c>
      <c r="P432" s="231">
        <f t="shared" si="550"/>
        <v>0</v>
      </c>
      <c r="Q432" s="231">
        <f t="shared" si="550"/>
        <v>0</v>
      </c>
      <c r="R432" s="248">
        <v>1</v>
      </c>
      <c r="S432" s="231">
        <f>S427</f>
        <v>0</v>
      </c>
      <c r="T432" s="243">
        <f>T427</f>
        <v>0</v>
      </c>
      <c r="U432" s="236">
        <f>SUM(U427:U431)</f>
        <v>0</v>
      </c>
      <c r="V432" s="237">
        <f>SUM(V427:V431)</f>
        <v>0</v>
      </c>
      <c r="W432" s="166">
        <f>IFERROR(((V432/U432)*1),0)</f>
        <v>0</v>
      </c>
      <c r="X432" s="241">
        <f>IFERROR(((1-(1-T432)*W432)*1),0)</f>
        <v>1</v>
      </c>
    </row>
    <row r="433" spans="1:24" hidden="1" x14ac:dyDescent="0.25">
      <c r="A433" s="397">
        <f>A427+1</f>
        <v>72</v>
      </c>
      <c r="B433" s="398"/>
      <c r="C433" s="399"/>
      <c r="D433" s="399"/>
      <c r="E433" s="160" t="s">
        <v>284</v>
      </c>
      <c r="F433" s="272">
        <v>0</v>
      </c>
      <c r="G433" s="272">
        <v>0</v>
      </c>
      <c r="H433" s="161">
        <f>F433+G433</f>
        <v>0</v>
      </c>
      <c r="I433" s="247" t="e">
        <f>H433/$H$438</f>
        <v>#DIV/0!</v>
      </c>
      <c r="J433" s="227">
        <v>0</v>
      </c>
      <c r="K433" s="227">
        <v>0</v>
      </c>
      <c r="L433" s="230">
        <f>J433+K433</f>
        <v>0</v>
      </c>
      <c r="M433" s="247" t="e">
        <f>L433/$L$438</f>
        <v>#DIV/0!</v>
      </c>
      <c r="N433" s="400">
        <v>0</v>
      </c>
      <c r="O433" s="227">
        <v>0</v>
      </c>
      <c r="P433" s="227">
        <v>0</v>
      </c>
      <c r="Q433" s="230">
        <f>O433+P433</f>
        <v>0</v>
      </c>
      <c r="R433" s="247" t="e">
        <f>Q433/$Q$438</f>
        <v>#DIV/0!</v>
      </c>
      <c r="S433" s="395">
        <f>N438-Q438</f>
        <v>0</v>
      </c>
      <c r="T433" s="376">
        <f>IFERROR((S433/N438),0)</f>
        <v>0</v>
      </c>
      <c r="U433" s="227">
        <v>0</v>
      </c>
      <c r="V433" s="227">
        <v>0</v>
      </c>
      <c r="W433" s="162">
        <f>IFERROR(((V433/U433)*1),0)</f>
        <v>0</v>
      </c>
      <c r="X433" s="396"/>
    </row>
    <row r="434" spans="1:24" hidden="1" x14ac:dyDescent="0.25">
      <c r="A434" s="397"/>
      <c r="B434" s="398"/>
      <c r="C434" s="399"/>
      <c r="D434" s="399"/>
      <c r="E434" s="160" t="s">
        <v>285</v>
      </c>
      <c r="F434" s="272">
        <v>0</v>
      </c>
      <c r="G434" s="272">
        <v>0</v>
      </c>
      <c r="H434" s="161">
        <f t="shared" ref="H434:H437" si="551">F434+G434</f>
        <v>0</v>
      </c>
      <c r="I434" s="247" t="e">
        <f t="shared" ref="I434:I437" si="552">H434/$H$438</f>
        <v>#DIV/0!</v>
      </c>
      <c r="J434" s="227">
        <v>0</v>
      </c>
      <c r="K434" s="227">
        <v>0</v>
      </c>
      <c r="L434" s="230">
        <f t="shared" ref="L434:L437" si="553">J434+K434</f>
        <v>0</v>
      </c>
      <c r="M434" s="247" t="e">
        <f t="shared" ref="M434:M437" si="554">L434/$L$438</f>
        <v>#DIV/0!</v>
      </c>
      <c r="N434" s="400"/>
      <c r="O434" s="227">
        <v>0</v>
      </c>
      <c r="P434" s="227">
        <v>0</v>
      </c>
      <c r="Q434" s="230">
        <f t="shared" ref="Q434:Q437" si="555">O434+P434</f>
        <v>0</v>
      </c>
      <c r="R434" s="247" t="e">
        <f t="shared" ref="R434:R437" si="556">Q434/$Q$438</f>
        <v>#DIV/0!</v>
      </c>
      <c r="S434" s="395"/>
      <c r="T434" s="376"/>
      <c r="U434" s="227">
        <v>0</v>
      </c>
      <c r="V434" s="227">
        <v>0</v>
      </c>
      <c r="W434" s="162">
        <f t="shared" ref="W434:W435" si="557">IFERROR(((V434/U434)*1),0)</f>
        <v>0</v>
      </c>
      <c r="X434" s="378"/>
    </row>
    <row r="435" spans="1:24" hidden="1" x14ac:dyDescent="0.25">
      <c r="A435" s="397"/>
      <c r="B435" s="398"/>
      <c r="C435" s="399"/>
      <c r="D435" s="399"/>
      <c r="E435" s="160" t="s">
        <v>286</v>
      </c>
      <c r="F435" s="272">
        <v>0</v>
      </c>
      <c r="G435" s="272">
        <v>0</v>
      </c>
      <c r="H435" s="161">
        <f t="shared" si="551"/>
        <v>0</v>
      </c>
      <c r="I435" s="247" t="e">
        <f t="shared" si="552"/>
        <v>#DIV/0!</v>
      </c>
      <c r="J435" s="227">
        <v>0</v>
      </c>
      <c r="K435" s="227">
        <v>0</v>
      </c>
      <c r="L435" s="230">
        <f t="shared" si="553"/>
        <v>0</v>
      </c>
      <c r="M435" s="247" t="e">
        <f t="shared" si="554"/>
        <v>#DIV/0!</v>
      </c>
      <c r="N435" s="400"/>
      <c r="O435" s="227">
        <v>0</v>
      </c>
      <c r="P435" s="227">
        <v>0</v>
      </c>
      <c r="Q435" s="230">
        <f t="shared" si="555"/>
        <v>0</v>
      </c>
      <c r="R435" s="247" t="e">
        <f t="shared" si="556"/>
        <v>#DIV/0!</v>
      </c>
      <c r="S435" s="395"/>
      <c r="T435" s="376"/>
      <c r="U435" s="227">
        <v>0</v>
      </c>
      <c r="V435" s="227">
        <v>0</v>
      </c>
      <c r="W435" s="162">
        <f t="shared" si="557"/>
        <v>0</v>
      </c>
      <c r="X435" s="378"/>
    </row>
    <row r="436" spans="1:24" hidden="1" x14ac:dyDescent="0.25">
      <c r="A436" s="397"/>
      <c r="B436" s="398"/>
      <c r="C436" s="399"/>
      <c r="D436" s="399"/>
      <c r="E436" s="160" t="s">
        <v>287</v>
      </c>
      <c r="F436" s="272">
        <v>0</v>
      </c>
      <c r="G436" s="272">
        <v>0</v>
      </c>
      <c r="H436" s="161">
        <f t="shared" si="551"/>
        <v>0</v>
      </c>
      <c r="I436" s="247" t="e">
        <f t="shared" si="552"/>
        <v>#DIV/0!</v>
      </c>
      <c r="J436" s="227">
        <v>0</v>
      </c>
      <c r="K436" s="227">
        <v>0</v>
      </c>
      <c r="L436" s="230">
        <f t="shared" si="553"/>
        <v>0</v>
      </c>
      <c r="M436" s="247" t="e">
        <f t="shared" si="554"/>
        <v>#DIV/0!</v>
      </c>
      <c r="N436" s="400"/>
      <c r="O436" s="227">
        <v>0</v>
      </c>
      <c r="P436" s="227">
        <v>0</v>
      </c>
      <c r="Q436" s="230">
        <f t="shared" si="555"/>
        <v>0</v>
      </c>
      <c r="R436" s="247" t="e">
        <f t="shared" si="556"/>
        <v>#DIV/0!</v>
      </c>
      <c r="S436" s="395"/>
      <c r="T436" s="376"/>
      <c r="U436" s="227">
        <v>0</v>
      </c>
      <c r="V436" s="227">
        <v>0</v>
      </c>
      <c r="W436" s="162">
        <f>IFERROR(((V436/U436)*1),0)</f>
        <v>0</v>
      </c>
      <c r="X436" s="378"/>
    </row>
    <row r="437" spans="1:24" ht="15.75" hidden="1" thickBot="1" x14ac:dyDescent="0.3">
      <c r="A437" s="397"/>
      <c r="B437" s="398"/>
      <c r="C437" s="399"/>
      <c r="D437" s="399"/>
      <c r="E437" s="160" t="s">
        <v>288</v>
      </c>
      <c r="F437" s="272">
        <v>0</v>
      </c>
      <c r="G437" s="272">
        <v>0</v>
      </c>
      <c r="H437" s="161">
        <f t="shared" si="551"/>
        <v>0</v>
      </c>
      <c r="I437" s="247" t="e">
        <f t="shared" si="552"/>
        <v>#DIV/0!</v>
      </c>
      <c r="J437" s="227">
        <v>0</v>
      </c>
      <c r="K437" s="227">
        <v>0</v>
      </c>
      <c r="L437" s="230">
        <f t="shared" si="553"/>
        <v>0</v>
      </c>
      <c r="M437" s="247" t="e">
        <f t="shared" si="554"/>
        <v>#DIV/0!</v>
      </c>
      <c r="N437" s="400"/>
      <c r="O437" s="227">
        <v>0</v>
      </c>
      <c r="P437" s="227">
        <v>0</v>
      </c>
      <c r="Q437" s="230">
        <f t="shared" si="555"/>
        <v>0</v>
      </c>
      <c r="R437" s="247" t="e">
        <f t="shared" si="556"/>
        <v>#DIV/0!</v>
      </c>
      <c r="S437" s="395"/>
      <c r="T437" s="376"/>
      <c r="U437" s="227">
        <v>0</v>
      </c>
      <c r="V437" s="227">
        <v>0</v>
      </c>
      <c r="W437" s="162">
        <f>IFERROR(((V437/U437)*1),0)</f>
        <v>0</v>
      </c>
      <c r="X437" s="379"/>
    </row>
    <row r="438" spans="1:24" ht="15.75" hidden="1" thickBot="1" x14ac:dyDescent="0.3">
      <c r="A438" s="386" t="s">
        <v>289</v>
      </c>
      <c r="B438" s="387"/>
      <c r="C438" s="388"/>
      <c r="D438" s="163"/>
      <c r="E438" s="164"/>
      <c r="F438" s="274">
        <f>SUM(F433:F437)</f>
        <v>0</v>
      </c>
      <c r="G438" s="274">
        <f t="shared" ref="G438:H438" si="558">SUM(G433:G437)</f>
        <v>0</v>
      </c>
      <c r="H438" s="165">
        <f t="shared" si="558"/>
        <v>0</v>
      </c>
      <c r="I438" s="248">
        <v>1</v>
      </c>
      <c r="J438" s="231">
        <f t="shared" ref="J438:L438" si="559">SUM(J433:J437)</f>
        <v>0</v>
      </c>
      <c r="K438" s="231">
        <f t="shared" si="559"/>
        <v>0</v>
      </c>
      <c r="L438" s="231">
        <f t="shared" si="559"/>
        <v>0</v>
      </c>
      <c r="M438" s="248">
        <v>1</v>
      </c>
      <c r="N438" s="231">
        <f>N433</f>
        <v>0</v>
      </c>
      <c r="O438" s="231">
        <f t="shared" ref="O438:Q438" si="560">SUM(O433:O437)</f>
        <v>0</v>
      </c>
      <c r="P438" s="231">
        <f t="shared" si="560"/>
        <v>0</v>
      </c>
      <c r="Q438" s="231">
        <f t="shared" si="560"/>
        <v>0</v>
      </c>
      <c r="R438" s="248">
        <v>1</v>
      </c>
      <c r="S438" s="231">
        <f>S433</f>
        <v>0</v>
      </c>
      <c r="T438" s="243">
        <f>T433</f>
        <v>0</v>
      </c>
      <c r="U438" s="236">
        <f>SUM(U433:U437)</f>
        <v>0</v>
      </c>
      <c r="V438" s="237">
        <f>SUM(V433:V437)</f>
        <v>0</v>
      </c>
      <c r="W438" s="166">
        <f>IFERROR(((V438/U438)*1),0)</f>
        <v>0</v>
      </c>
      <c r="X438" s="241">
        <f>IFERROR(((1-(1-T438)*W438)*1),0)</f>
        <v>1</v>
      </c>
    </row>
    <row r="439" spans="1:24" hidden="1" x14ac:dyDescent="0.25">
      <c r="A439" s="397">
        <f>A433+1</f>
        <v>73</v>
      </c>
      <c r="B439" s="398"/>
      <c r="C439" s="399"/>
      <c r="D439" s="399"/>
      <c r="E439" s="160" t="s">
        <v>284</v>
      </c>
      <c r="F439" s="272">
        <v>0</v>
      </c>
      <c r="G439" s="272">
        <v>0</v>
      </c>
      <c r="H439" s="161">
        <f>F439+G439</f>
        <v>0</v>
      </c>
      <c r="I439" s="247" t="e">
        <f>H439/$H$444</f>
        <v>#DIV/0!</v>
      </c>
      <c r="J439" s="227">
        <v>0</v>
      </c>
      <c r="K439" s="227">
        <v>0</v>
      </c>
      <c r="L439" s="230">
        <f>J439+K439</f>
        <v>0</v>
      </c>
      <c r="M439" s="247" t="e">
        <f>L439/$L$444</f>
        <v>#DIV/0!</v>
      </c>
      <c r="N439" s="400">
        <v>0</v>
      </c>
      <c r="O439" s="227">
        <v>0</v>
      </c>
      <c r="P439" s="227">
        <v>0</v>
      </c>
      <c r="Q439" s="230">
        <f>O439+P439</f>
        <v>0</v>
      </c>
      <c r="R439" s="247" t="e">
        <f>Q439/$Q$444</f>
        <v>#DIV/0!</v>
      </c>
      <c r="S439" s="395">
        <f>N444-Q444</f>
        <v>0</v>
      </c>
      <c r="T439" s="376">
        <f>IFERROR((S439/N444),0)</f>
        <v>0</v>
      </c>
      <c r="U439" s="227">
        <v>0</v>
      </c>
      <c r="V439" s="227">
        <v>0</v>
      </c>
      <c r="W439" s="162">
        <f>IFERROR(((V439/U439)*1),0)</f>
        <v>0</v>
      </c>
      <c r="X439" s="396"/>
    </row>
    <row r="440" spans="1:24" hidden="1" x14ac:dyDescent="0.25">
      <c r="A440" s="397"/>
      <c r="B440" s="398"/>
      <c r="C440" s="399"/>
      <c r="D440" s="399"/>
      <c r="E440" s="160" t="s">
        <v>285</v>
      </c>
      <c r="F440" s="272">
        <v>0</v>
      </c>
      <c r="G440" s="272">
        <v>0</v>
      </c>
      <c r="H440" s="161">
        <f t="shared" ref="H440:H443" si="561">F440+G440</f>
        <v>0</v>
      </c>
      <c r="I440" s="247" t="e">
        <f t="shared" ref="I440:I443" si="562">H440/$H$444</f>
        <v>#DIV/0!</v>
      </c>
      <c r="J440" s="227">
        <v>0</v>
      </c>
      <c r="K440" s="227">
        <v>0</v>
      </c>
      <c r="L440" s="230">
        <f t="shared" ref="L440:L443" si="563">J440+K440</f>
        <v>0</v>
      </c>
      <c r="M440" s="247" t="e">
        <f t="shared" ref="M440:M443" si="564">L440/$L$444</f>
        <v>#DIV/0!</v>
      </c>
      <c r="N440" s="400"/>
      <c r="O440" s="227">
        <v>0</v>
      </c>
      <c r="P440" s="227">
        <v>0</v>
      </c>
      <c r="Q440" s="230">
        <f t="shared" ref="Q440:Q443" si="565">O440+P440</f>
        <v>0</v>
      </c>
      <c r="R440" s="247" t="e">
        <f t="shared" ref="R440:R443" si="566">Q440/$Q$444</f>
        <v>#DIV/0!</v>
      </c>
      <c r="S440" s="395"/>
      <c r="T440" s="376"/>
      <c r="U440" s="227">
        <v>0</v>
      </c>
      <c r="V440" s="227">
        <v>0</v>
      </c>
      <c r="W440" s="162">
        <f t="shared" ref="W440:W441" si="567">IFERROR(((V440/U440)*1),0)</f>
        <v>0</v>
      </c>
      <c r="X440" s="378"/>
    </row>
    <row r="441" spans="1:24" hidden="1" x14ac:dyDescent="0.25">
      <c r="A441" s="397"/>
      <c r="B441" s="398"/>
      <c r="C441" s="399"/>
      <c r="D441" s="399"/>
      <c r="E441" s="160" t="s">
        <v>286</v>
      </c>
      <c r="F441" s="272">
        <v>0</v>
      </c>
      <c r="G441" s="272">
        <v>0</v>
      </c>
      <c r="H441" s="161">
        <f t="shared" si="561"/>
        <v>0</v>
      </c>
      <c r="I441" s="247" t="e">
        <f t="shared" si="562"/>
        <v>#DIV/0!</v>
      </c>
      <c r="J441" s="227">
        <v>0</v>
      </c>
      <c r="K441" s="227">
        <v>0</v>
      </c>
      <c r="L441" s="230">
        <f t="shared" si="563"/>
        <v>0</v>
      </c>
      <c r="M441" s="247" t="e">
        <f t="shared" si="564"/>
        <v>#DIV/0!</v>
      </c>
      <c r="N441" s="400"/>
      <c r="O441" s="227">
        <v>0</v>
      </c>
      <c r="P441" s="227">
        <v>0</v>
      </c>
      <c r="Q441" s="230">
        <f t="shared" si="565"/>
        <v>0</v>
      </c>
      <c r="R441" s="247" t="e">
        <f t="shared" si="566"/>
        <v>#DIV/0!</v>
      </c>
      <c r="S441" s="395"/>
      <c r="T441" s="376"/>
      <c r="U441" s="227">
        <v>0</v>
      </c>
      <c r="V441" s="227">
        <v>0</v>
      </c>
      <c r="W441" s="162">
        <f t="shared" si="567"/>
        <v>0</v>
      </c>
      <c r="X441" s="378"/>
    </row>
    <row r="442" spans="1:24" hidden="1" x14ac:dyDescent="0.25">
      <c r="A442" s="397"/>
      <c r="B442" s="398"/>
      <c r="C442" s="399"/>
      <c r="D442" s="399"/>
      <c r="E442" s="160" t="s">
        <v>287</v>
      </c>
      <c r="F442" s="272">
        <v>0</v>
      </c>
      <c r="G442" s="272">
        <v>0</v>
      </c>
      <c r="H442" s="161">
        <f t="shared" si="561"/>
        <v>0</v>
      </c>
      <c r="I442" s="247" t="e">
        <f t="shared" si="562"/>
        <v>#DIV/0!</v>
      </c>
      <c r="J442" s="227">
        <v>0</v>
      </c>
      <c r="K442" s="227">
        <v>0</v>
      </c>
      <c r="L442" s="230">
        <f t="shared" si="563"/>
        <v>0</v>
      </c>
      <c r="M442" s="247" t="e">
        <f t="shared" si="564"/>
        <v>#DIV/0!</v>
      </c>
      <c r="N442" s="400"/>
      <c r="O442" s="227">
        <v>0</v>
      </c>
      <c r="P442" s="227">
        <v>0</v>
      </c>
      <c r="Q442" s="230">
        <f t="shared" si="565"/>
        <v>0</v>
      </c>
      <c r="R442" s="247" t="e">
        <f t="shared" si="566"/>
        <v>#DIV/0!</v>
      </c>
      <c r="S442" s="395"/>
      <c r="T442" s="376"/>
      <c r="U442" s="227">
        <v>0</v>
      </c>
      <c r="V442" s="227">
        <v>0</v>
      </c>
      <c r="W442" s="162">
        <f>IFERROR(((V442/U442)*1),0)</f>
        <v>0</v>
      </c>
      <c r="X442" s="378"/>
    </row>
    <row r="443" spans="1:24" ht="15.75" hidden="1" thickBot="1" x14ac:dyDescent="0.3">
      <c r="A443" s="397"/>
      <c r="B443" s="398"/>
      <c r="C443" s="399"/>
      <c r="D443" s="399"/>
      <c r="E443" s="160" t="s">
        <v>288</v>
      </c>
      <c r="F443" s="272">
        <v>0</v>
      </c>
      <c r="G443" s="272">
        <v>0</v>
      </c>
      <c r="H443" s="161">
        <f t="shared" si="561"/>
        <v>0</v>
      </c>
      <c r="I443" s="247" t="e">
        <f t="shared" si="562"/>
        <v>#DIV/0!</v>
      </c>
      <c r="J443" s="227">
        <v>0</v>
      </c>
      <c r="K443" s="227">
        <v>0</v>
      </c>
      <c r="L443" s="230">
        <f t="shared" si="563"/>
        <v>0</v>
      </c>
      <c r="M443" s="247" t="e">
        <f t="shared" si="564"/>
        <v>#DIV/0!</v>
      </c>
      <c r="N443" s="400"/>
      <c r="O443" s="227">
        <v>0</v>
      </c>
      <c r="P443" s="227">
        <v>0</v>
      </c>
      <c r="Q443" s="230">
        <f t="shared" si="565"/>
        <v>0</v>
      </c>
      <c r="R443" s="247" t="e">
        <f t="shared" si="566"/>
        <v>#DIV/0!</v>
      </c>
      <c r="S443" s="395"/>
      <c r="T443" s="376"/>
      <c r="U443" s="227">
        <v>0</v>
      </c>
      <c r="V443" s="227">
        <v>0</v>
      </c>
      <c r="W443" s="162">
        <f>IFERROR(((V443/U443)*1),0)</f>
        <v>0</v>
      </c>
      <c r="X443" s="379"/>
    </row>
    <row r="444" spans="1:24" ht="15.75" hidden="1" thickBot="1" x14ac:dyDescent="0.3">
      <c r="A444" s="386" t="s">
        <v>289</v>
      </c>
      <c r="B444" s="387"/>
      <c r="C444" s="388"/>
      <c r="D444" s="163"/>
      <c r="E444" s="164"/>
      <c r="F444" s="274">
        <f>SUM(F439:F443)</f>
        <v>0</v>
      </c>
      <c r="G444" s="274">
        <f t="shared" ref="G444:H444" si="568">SUM(G439:G443)</f>
        <v>0</v>
      </c>
      <c r="H444" s="165">
        <f t="shared" si="568"/>
        <v>0</v>
      </c>
      <c r="I444" s="248">
        <v>1</v>
      </c>
      <c r="J444" s="231">
        <f t="shared" ref="J444:L444" si="569">SUM(J439:J443)</f>
        <v>0</v>
      </c>
      <c r="K444" s="231">
        <f t="shared" si="569"/>
        <v>0</v>
      </c>
      <c r="L444" s="231">
        <f t="shared" si="569"/>
        <v>0</v>
      </c>
      <c r="M444" s="248">
        <v>1</v>
      </c>
      <c r="N444" s="231">
        <f>N439</f>
        <v>0</v>
      </c>
      <c r="O444" s="231">
        <f t="shared" ref="O444:Q444" si="570">SUM(O439:O443)</f>
        <v>0</v>
      </c>
      <c r="P444" s="231">
        <f t="shared" si="570"/>
        <v>0</v>
      </c>
      <c r="Q444" s="231">
        <f t="shared" si="570"/>
        <v>0</v>
      </c>
      <c r="R444" s="248">
        <v>1</v>
      </c>
      <c r="S444" s="231">
        <f>S439</f>
        <v>0</v>
      </c>
      <c r="T444" s="243">
        <f>T439</f>
        <v>0</v>
      </c>
      <c r="U444" s="236">
        <f>SUM(U439:U443)</f>
        <v>0</v>
      </c>
      <c r="V444" s="237">
        <f>SUM(V439:V443)</f>
        <v>0</v>
      </c>
      <c r="W444" s="166">
        <f>IFERROR(((V444/U444)*1),0)</f>
        <v>0</v>
      </c>
      <c r="X444" s="241">
        <f>IFERROR(((1-(1-T444)*W444)*1),0)</f>
        <v>1</v>
      </c>
    </row>
    <row r="445" spans="1:24" hidden="1" x14ac:dyDescent="0.25">
      <c r="A445" s="397">
        <f>A439+1</f>
        <v>74</v>
      </c>
      <c r="B445" s="398"/>
      <c r="C445" s="399"/>
      <c r="D445" s="399"/>
      <c r="E445" s="160" t="s">
        <v>284</v>
      </c>
      <c r="F445" s="272">
        <v>0</v>
      </c>
      <c r="G445" s="272">
        <v>0</v>
      </c>
      <c r="H445" s="161">
        <f>F445+G445</f>
        <v>0</v>
      </c>
      <c r="I445" s="247" t="e">
        <f>H445/$H$450</f>
        <v>#DIV/0!</v>
      </c>
      <c r="J445" s="227">
        <v>0</v>
      </c>
      <c r="K445" s="227">
        <v>0</v>
      </c>
      <c r="L445" s="230">
        <f>J445+K445</f>
        <v>0</v>
      </c>
      <c r="M445" s="247" t="e">
        <f>L445/$L$450</f>
        <v>#DIV/0!</v>
      </c>
      <c r="N445" s="400">
        <v>0</v>
      </c>
      <c r="O445" s="227">
        <v>0</v>
      </c>
      <c r="P445" s="227">
        <v>0</v>
      </c>
      <c r="Q445" s="230">
        <f>O445+P445</f>
        <v>0</v>
      </c>
      <c r="R445" s="247" t="e">
        <f>Q445/$Q$450</f>
        <v>#DIV/0!</v>
      </c>
      <c r="S445" s="395">
        <f>N450-Q450</f>
        <v>0</v>
      </c>
      <c r="T445" s="376">
        <f>IFERROR((S445/N450),0)</f>
        <v>0</v>
      </c>
      <c r="U445" s="227">
        <v>0</v>
      </c>
      <c r="V445" s="227">
        <v>0</v>
      </c>
      <c r="W445" s="162">
        <f>IFERROR(((V445/U445)*1),0)</f>
        <v>0</v>
      </c>
      <c r="X445" s="396"/>
    </row>
    <row r="446" spans="1:24" hidden="1" x14ac:dyDescent="0.25">
      <c r="A446" s="397"/>
      <c r="B446" s="398"/>
      <c r="C446" s="399"/>
      <c r="D446" s="399"/>
      <c r="E446" s="160" t="s">
        <v>285</v>
      </c>
      <c r="F446" s="272">
        <v>0</v>
      </c>
      <c r="G446" s="272">
        <v>0</v>
      </c>
      <c r="H446" s="161">
        <f t="shared" ref="H446:H449" si="571">F446+G446</f>
        <v>0</v>
      </c>
      <c r="I446" s="247" t="e">
        <f t="shared" ref="I446:I449" si="572">H446/$H$450</f>
        <v>#DIV/0!</v>
      </c>
      <c r="J446" s="227">
        <v>0</v>
      </c>
      <c r="K446" s="227">
        <v>0</v>
      </c>
      <c r="L446" s="230">
        <f t="shared" ref="L446:L449" si="573">J446+K446</f>
        <v>0</v>
      </c>
      <c r="M446" s="247" t="e">
        <f t="shared" ref="M446:M449" si="574">L446/$L$450</f>
        <v>#DIV/0!</v>
      </c>
      <c r="N446" s="400"/>
      <c r="O446" s="227">
        <v>0</v>
      </c>
      <c r="P446" s="227">
        <v>0</v>
      </c>
      <c r="Q446" s="230">
        <f t="shared" ref="Q446:Q449" si="575">O446+P446</f>
        <v>0</v>
      </c>
      <c r="R446" s="247" t="e">
        <f t="shared" ref="R446:R449" si="576">Q446/$Q$450</f>
        <v>#DIV/0!</v>
      </c>
      <c r="S446" s="395"/>
      <c r="T446" s="376"/>
      <c r="U446" s="227">
        <v>0</v>
      </c>
      <c r="V446" s="227">
        <v>0</v>
      </c>
      <c r="W446" s="162">
        <f t="shared" ref="W446:W447" si="577">IFERROR(((V446/U446)*1),0)</f>
        <v>0</v>
      </c>
      <c r="X446" s="378"/>
    </row>
    <row r="447" spans="1:24" hidden="1" x14ac:dyDescent="0.25">
      <c r="A447" s="397"/>
      <c r="B447" s="398"/>
      <c r="C447" s="399"/>
      <c r="D447" s="399"/>
      <c r="E447" s="160" t="s">
        <v>286</v>
      </c>
      <c r="F447" s="272">
        <v>0</v>
      </c>
      <c r="G447" s="272">
        <v>0</v>
      </c>
      <c r="H447" s="161">
        <f t="shared" si="571"/>
        <v>0</v>
      </c>
      <c r="I447" s="247" t="e">
        <f t="shared" si="572"/>
        <v>#DIV/0!</v>
      </c>
      <c r="J447" s="227">
        <v>0</v>
      </c>
      <c r="K447" s="227">
        <v>0</v>
      </c>
      <c r="L447" s="230">
        <f t="shared" si="573"/>
        <v>0</v>
      </c>
      <c r="M447" s="247" t="e">
        <f t="shared" si="574"/>
        <v>#DIV/0!</v>
      </c>
      <c r="N447" s="400"/>
      <c r="O447" s="227">
        <v>0</v>
      </c>
      <c r="P447" s="227">
        <v>0</v>
      </c>
      <c r="Q447" s="230">
        <f t="shared" si="575"/>
        <v>0</v>
      </c>
      <c r="R447" s="247" t="e">
        <f t="shared" si="576"/>
        <v>#DIV/0!</v>
      </c>
      <c r="S447" s="395"/>
      <c r="T447" s="376"/>
      <c r="U447" s="227">
        <v>0</v>
      </c>
      <c r="V447" s="227">
        <v>0</v>
      </c>
      <c r="W447" s="162">
        <f t="shared" si="577"/>
        <v>0</v>
      </c>
      <c r="X447" s="378"/>
    </row>
    <row r="448" spans="1:24" hidden="1" x14ac:dyDescent="0.25">
      <c r="A448" s="397"/>
      <c r="B448" s="398"/>
      <c r="C448" s="399"/>
      <c r="D448" s="399"/>
      <c r="E448" s="160" t="s">
        <v>287</v>
      </c>
      <c r="F448" s="272">
        <v>0</v>
      </c>
      <c r="G448" s="272">
        <v>0</v>
      </c>
      <c r="H448" s="161">
        <f t="shared" si="571"/>
        <v>0</v>
      </c>
      <c r="I448" s="247" t="e">
        <f t="shared" si="572"/>
        <v>#DIV/0!</v>
      </c>
      <c r="J448" s="227">
        <v>0</v>
      </c>
      <c r="K448" s="227">
        <v>0</v>
      </c>
      <c r="L448" s="230">
        <f t="shared" si="573"/>
        <v>0</v>
      </c>
      <c r="M448" s="247" t="e">
        <f t="shared" si="574"/>
        <v>#DIV/0!</v>
      </c>
      <c r="N448" s="400"/>
      <c r="O448" s="227">
        <v>0</v>
      </c>
      <c r="P448" s="227">
        <v>0</v>
      </c>
      <c r="Q448" s="230">
        <f t="shared" si="575"/>
        <v>0</v>
      </c>
      <c r="R448" s="247" t="e">
        <f t="shared" si="576"/>
        <v>#DIV/0!</v>
      </c>
      <c r="S448" s="395"/>
      <c r="T448" s="376"/>
      <c r="U448" s="227">
        <v>0</v>
      </c>
      <c r="V448" s="227">
        <v>0</v>
      </c>
      <c r="W448" s="162">
        <f>IFERROR(((V448/U448)*1),0)</f>
        <v>0</v>
      </c>
      <c r="X448" s="378"/>
    </row>
    <row r="449" spans="1:24" ht="15.75" hidden="1" thickBot="1" x14ac:dyDescent="0.3">
      <c r="A449" s="397"/>
      <c r="B449" s="398"/>
      <c r="C449" s="399"/>
      <c r="D449" s="399"/>
      <c r="E449" s="160" t="s">
        <v>288</v>
      </c>
      <c r="F449" s="272">
        <v>0</v>
      </c>
      <c r="G449" s="272">
        <v>0</v>
      </c>
      <c r="H449" s="161">
        <f t="shared" si="571"/>
        <v>0</v>
      </c>
      <c r="I449" s="247" t="e">
        <f t="shared" si="572"/>
        <v>#DIV/0!</v>
      </c>
      <c r="J449" s="227">
        <v>0</v>
      </c>
      <c r="K449" s="227">
        <v>0</v>
      </c>
      <c r="L449" s="230">
        <f t="shared" si="573"/>
        <v>0</v>
      </c>
      <c r="M449" s="247" t="e">
        <f t="shared" si="574"/>
        <v>#DIV/0!</v>
      </c>
      <c r="N449" s="400"/>
      <c r="O449" s="227">
        <v>0</v>
      </c>
      <c r="P449" s="227">
        <v>0</v>
      </c>
      <c r="Q449" s="230">
        <f t="shared" si="575"/>
        <v>0</v>
      </c>
      <c r="R449" s="247" t="e">
        <f t="shared" si="576"/>
        <v>#DIV/0!</v>
      </c>
      <c r="S449" s="395"/>
      <c r="T449" s="376"/>
      <c r="U449" s="227">
        <v>0</v>
      </c>
      <c r="V449" s="227">
        <v>0</v>
      </c>
      <c r="W449" s="162">
        <f>IFERROR(((V449/U449)*1),0)</f>
        <v>0</v>
      </c>
      <c r="X449" s="379"/>
    </row>
    <row r="450" spans="1:24" ht="15.75" hidden="1" thickBot="1" x14ac:dyDescent="0.3">
      <c r="A450" s="386" t="s">
        <v>289</v>
      </c>
      <c r="B450" s="387"/>
      <c r="C450" s="388"/>
      <c r="D450" s="163"/>
      <c r="E450" s="164"/>
      <c r="F450" s="274">
        <f>SUM(F445:F449)</f>
        <v>0</v>
      </c>
      <c r="G450" s="274">
        <f t="shared" ref="G450:H450" si="578">SUM(G445:G449)</f>
        <v>0</v>
      </c>
      <c r="H450" s="165">
        <f t="shared" si="578"/>
        <v>0</v>
      </c>
      <c r="I450" s="248">
        <v>1</v>
      </c>
      <c r="J450" s="231">
        <f t="shared" ref="J450:L450" si="579">SUM(J445:J449)</f>
        <v>0</v>
      </c>
      <c r="K450" s="231">
        <f t="shared" si="579"/>
        <v>0</v>
      </c>
      <c r="L450" s="231">
        <f t="shared" si="579"/>
        <v>0</v>
      </c>
      <c r="M450" s="248">
        <v>1</v>
      </c>
      <c r="N450" s="231">
        <f>N445</f>
        <v>0</v>
      </c>
      <c r="O450" s="231">
        <f t="shared" ref="O450:Q450" si="580">SUM(O445:O449)</f>
        <v>0</v>
      </c>
      <c r="P450" s="231">
        <f t="shared" si="580"/>
        <v>0</v>
      </c>
      <c r="Q450" s="231">
        <f t="shared" si="580"/>
        <v>0</v>
      </c>
      <c r="R450" s="248">
        <v>1</v>
      </c>
      <c r="S450" s="231">
        <f>S445</f>
        <v>0</v>
      </c>
      <c r="T450" s="243">
        <f>T445</f>
        <v>0</v>
      </c>
      <c r="U450" s="236">
        <f>SUM(U445:U449)</f>
        <v>0</v>
      </c>
      <c r="V450" s="237">
        <f>SUM(V445:V449)</f>
        <v>0</v>
      </c>
      <c r="W450" s="166">
        <f>IFERROR(((V450/U450)*1),0)</f>
        <v>0</v>
      </c>
      <c r="X450" s="241">
        <f>IFERROR(((1-(1-T450)*W450)*1),0)</f>
        <v>1</v>
      </c>
    </row>
    <row r="451" spans="1:24" hidden="1" x14ac:dyDescent="0.25">
      <c r="A451" s="397">
        <f>A445+1</f>
        <v>75</v>
      </c>
      <c r="B451" s="398"/>
      <c r="C451" s="399"/>
      <c r="D451" s="399"/>
      <c r="E451" s="160" t="s">
        <v>284</v>
      </c>
      <c r="F451" s="272">
        <v>0</v>
      </c>
      <c r="G451" s="272">
        <v>0</v>
      </c>
      <c r="H451" s="161">
        <f>F451+G451</f>
        <v>0</v>
      </c>
      <c r="I451" s="247" t="e">
        <f>H451/$H$456</f>
        <v>#DIV/0!</v>
      </c>
      <c r="J451" s="227">
        <v>0</v>
      </c>
      <c r="K451" s="227">
        <v>0</v>
      </c>
      <c r="L451" s="230">
        <f>J451+K451</f>
        <v>0</v>
      </c>
      <c r="M451" s="247" t="e">
        <f>L451/$L$456</f>
        <v>#DIV/0!</v>
      </c>
      <c r="N451" s="400">
        <v>0</v>
      </c>
      <c r="O451" s="227">
        <v>0</v>
      </c>
      <c r="P451" s="227">
        <v>0</v>
      </c>
      <c r="Q451" s="230">
        <f>O451+P451</f>
        <v>0</v>
      </c>
      <c r="R451" s="247" t="e">
        <f>Q451/$Q$456</f>
        <v>#DIV/0!</v>
      </c>
      <c r="S451" s="395">
        <f>N456-Q456</f>
        <v>0</v>
      </c>
      <c r="T451" s="376">
        <f>IFERROR((S451/N456),0)</f>
        <v>0</v>
      </c>
      <c r="U451" s="227">
        <v>0</v>
      </c>
      <c r="V451" s="227">
        <v>0</v>
      </c>
      <c r="W451" s="162">
        <f>IFERROR(((V451/U451)*1),0)</f>
        <v>0</v>
      </c>
      <c r="X451" s="396"/>
    </row>
    <row r="452" spans="1:24" hidden="1" x14ac:dyDescent="0.25">
      <c r="A452" s="397"/>
      <c r="B452" s="398"/>
      <c r="C452" s="399"/>
      <c r="D452" s="399"/>
      <c r="E452" s="160" t="s">
        <v>285</v>
      </c>
      <c r="F452" s="272">
        <v>0</v>
      </c>
      <c r="G452" s="272">
        <v>0</v>
      </c>
      <c r="H452" s="161">
        <f t="shared" ref="H452:H455" si="581">F452+G452</f>
        <v>0</v>
      </c>
      <c r="I452" s="247" t="e">
        <f t="shared" ref="I452:I455" si="582">H452/$H$456</f>
        <v>#DIV/0!</v>
      </c>
      <c r="J452" s="227">
        <v>0</v>
      </c>
      <c r="K452" s="227">
        <v>0</v>
      </c>
      <c r="L452" s="230">
        <f t="shared" ref="L452:L455" si="583">J452+K452</f>
        <v>0</v>
      </c>
      <c r="M452" s="247" t="e">
        <f t="shared" ref="M452:M455" si="584">L452/$L$456</f>
        <v>#DIV/0!</v>
      </c>
      <c r="N452" s="400"/>
      <c r="O452" s="227">
        <v>0</v>
      </c>
      <c r="P452" s="227">
        <v>0</v>
      </c>
      <c r="Q452" s="230">
        <f t="shared" ref="Q452:Q455" si="585">O452+P452</f>
        <v>0</v>
      </c>
      <c r="R452" s="247" t="e">
        <f t="shared" ref="R452:R455" si="586">Q452/$Q$456</f>
        <v>#DIV/0!</v>
      </c>
      <c r="S452" s="395"/>
      <c r="T452" s="376"/>
      <c r="U452" s="227">
        <v>0</v>
      </c>
      <c r="V452" s="227">
        <v>0</v>
      </c>
      <c r="W452" s="162">
        <f t="shared" ref="W452:W453" si="587">IFERROR(((V452/U452)*1),0)</f>
        <v>0</v>
      </c>
      <c r="X452" s="378"/>
    </row>
    <row r="453" spans="1:24" hidden="1" x14ac:dyDescent="0.25">
      <c r="A453" s="397"/>
      <c r="B453" s="398"/>
      <c r="C453" s="399"/>
      <c r="D453" s="399"/>
      <c r="E453" s="160" t="s">
        <v>286</v>
      </c>
      <c r="F453" s="272">
        <v>0</v>
      </c>
      <c r="G453" s="272">
        <v>0</v>
      </c>
      <c r="H453" s="161">
        <f t="shared" si="581"/>
        <v>0</v>
      </c>
      <c r="I453" s="247" t="e">
        <f t="shared" si="582"/>
        <v>#DIV/0!</v>
      </c>
      <c r="J453" s="227">
        <v>0</v>
      </c>
      <c r="K453" s="227">
        <v>0</v>
      </c>
      <c r="L453" s="230">
        <f t="shared" si="583"/>
        <v>0</v>
      </c>
      <c r="M453" s="247" t="e">
        <f t="shared" si="584"/>
        <v>#DIV/0!</v>
      </c>
      <c r="N453" s="400"/>
      <c r="O453" s="227">
        <v>0</v>
      </c>
      <c r="P453" s="227">
        <v>0</v>
      </c>
      <c r="Q453" s="230">
        <f t="shared" si="585"/>
        <v>0</v>
      </c>
      <c r="R453" s="247" t="e">
        <f t="shared" si="586"/>
        <v>#DIV/0!</v>
      </c>
      <c r="S453" s="395"/>
      <c r="T453" s="376"/>
      <c r="U453" s="227">
        <v>0</v>
      </c>
      <c r="V453" s="227">
        <v>0</v>
      </c>
      <c r="W453" s="162">
        <f t="shared" si="587"/>
        <v>0</v>
      </c>
      <c r="X453" s="378"/>
    </row>
    <row r="454" spans="1:24" hidden="1" x14ac:dyDescent="0.25">
      <c r="A454" s="397"/>
      <c r="B454" s="398"/>
      <c r="C454" s="399"/>
      <c r="D454" s="399"/>
      <c r="E454" s="160" t="s">
        <v>287</v>
      </c>
      <c r="F454" s="272">
        <v>0</v>
      </c>
      <c r="G454" s="272">
        <v>0</v>
      </c>
      <c r="H454" s="161">
        <f t="shared" si="581"/>
        <v>0</v>
      </c>
      <c r="I454" s="247" t="e">
        <f t="shared" si="582"/>
        <v>#DIV/0!</v>
      </c>
      <c r="J454" s="227">
        <v>0</v>
      </c>
      <c r="K454" s="227">
        <v>0</v>
      </c>
      <c r="L454" s="230">
        <f t="shared" si="583"/>
        <v>0</v>
      </c>
      <c r="M454" s="247" t="e">
        <f t="shared" si="584"/>
        <v>#DIV/0!</v>
      </c>
      <c r="N454" s="400"/>
      <c r="O454" s="227">
        <v>0</v>
      </c>
      <c r="P454" s="227">
        <v>0</v>
      </c>
      <c r="Q454" s="230">
        <f t="shared" si="585"/>
        <v>0</v>
      </c>
      <c r="R454" s="247" t="e">
        <f t="shared" si="586"/>
        <v>#DIV/0!</v>
      </c>
      <c r="S454" s="395"/>
      <c r="T454" s="376"/>
      <c r="U454" s="227">
        <v>0</v>
      </c>
      <c r="V454" s="227">
        <v>0</v>
      </c>
      <c r="W454" s="162">
        <f>IFERROR(((V454/U454)*1),0)</f>
        <v>0</v>
      </c>
      <c r="X454" s="378"/>
    </row>
    <row r="455" spans="1:24" ht="15.75" hidden="1" thickBot="1" x14ac:dyDescent="0.3">
      <c r="A455" s="397"/>
      <c r="B455" s="398"/>
      <c r="C455" s="399"/>
      <c r="D455" s="399"/>
      <c r="E455" s="160" t="s">
        <v>288</v>
      </c>
      <c r="F455" s="272">
        <v>0</v>
      </c>
      <c r="G455" s="272">
        <v>0</v>
      </c>
      <c r="H455" s="161">
        <f t="shared" si="581"/>
        <v>0</v>
      </c>
      <c r="I455" s="247" t="e">
        <f t="shared" si="582"/>
        <v>#DIV/0!</v>
      </c>
      <c r="J455" s="227">
        <v>0</v>
      </c>
      <c r="K455" s="227">
        <v>0</v>
      </c>
      <c r="L455" s="230">
        <f t="shared" si="583"/>
        <v>0</v>
      </c>
      <c r="M455" s="247" t="e">
        <f t="shared" si="584"/>
        <v>#DIV/0!</v>
      </c>
      <c r="N455" s="400"/>
      <c r="O455" s="227">
        <v>0</v>
      </c>
      <c r="P455" s="227">
        <v>0</v>
      </c>
      <c r="Q455" s="230">
        <f t="shared" si="585"/>
        <v>0</v>
      </c>
      <c r="R455" s="247" t="e">
        <f t="shared" si="586"/>
        <v>#DIV/0!</v>
      </c>
      <c r="S455" s="395"/>
      <c r="T455" s="376"/>
      <c r="U455" s="227">
        <v>0</v>
      </c>
      <c r="V455" s="227">
        <v>0</v>
      </c>
      <c r="W455" s="162">
        <f>IFERROR(((V455/U455)*1),0)</f>
        <v>0</v>
      </c>
      <c r="X455" s="379"/>
    </row>
    <row r="456" spans="1:24" ht="15.75" hidden="1" thickBot="1" x14ac:dyDescent="0.3">
      <c r="A456" s="386" t="s">
        <v>289</v>
      </c>
      <c r="B456" s="387"/>
      <c r="C456" s="388"/>
      <c r="D456" s="163"/>
      <c r="E456" s="167"/>
      <c r="F456" s="275">
        <f>SUM(F451:F455)</f>
        <v>0</v>
      </c>
      <c r="G456" s="274">
        <f t="shared" ref="G456:H456" si="588">SUM(G451:G455)</f>
        <v>0</v>
      </c>
      <c r="H456" s="165">
        <f t="shared" si="588"/>
        <v>0</v>
      </c>
      <c r="I456" s="248">
        <v>1</v>
      </c>
      <c r="J456" s="231">
        <f t="shared" ref="J456:L456" si="589">SUM(J451:J455)</f>
        <v>0</v>
      </c>
      <c r="K456" s="231">
        <f t="shared" si="589"/>
        <v>0</v>
      </c>
      <c r="L456" s="231">
        <f t="shared" si="589"/>
        <v>0</v>
      </c>
      <c r="M456" s="248">
        <v>1</v>
      </c>
      <c r="N456" s="231">
        <f>N451</f>
        <v>0</v>
      </c>
      <c r="O456" s="231">
        <f t="shared" ref="O456:Q456" si="590">SUM(O451:O455)</f>
        <v>0</v>
      </c>
      <c r="P456" s="231">
        <f t="shared" si="590"/>
        <v>0</v>
      </c>
      <c r="Q456" s="231">
        <f t="shared" si="590"/>
        <v>0</v>
      </c>
      <c r="R456" s="248">
        <v>1</v>
      </c>
      <c r="S456" s="231">
        <f>S451</f>
        <v>0</v>
      </c>
      <c r="T456" s="243">
        <f>T451</f>
        <v>0</v>
      </c>
      <c r="U456" s="236">
        <f>SUM(U451:U455)</f>
        <v>0</v>
      </c>
      <c r="V456" s="237">
        <f>SUM(V451:V455)</f>
        <v>0</v>
      </c>
      <c r="W456" s="166">
        <f>IFERROR(((V456/U456)*1),0)</f>
        <v>0</v>
      </c>
      <c r="X456" s="241">
        <f>IFERROR(((1-(1-T456)*W456)*1),0)</f>
        <v>1</v>
      </c>
    </row>
    <row r="457" spans="1:24" hidden="1" x14ac:dyDescent="0.25">
      <c r="A457" s="397">
        <f>A451+1</f>
        <v>76</v>
      </c>
      <c r="B457" s="398"/>
      <c r="C457" s="399"/>
      <c r="D457" s="399"/>
      <c r="E457" s="160" t="s">
        <v>284</v>
      </c>
      <c r="F457" s="272">
        <v>0</v>
      </c>
      <c r="G457" s="272">
        <v>0</v>
      </c>
      <c r="H457" s="161">
        <f>F457+G457</f>
        <v>0</v>
      </c>
      <c r="I457" s="247">
        <f>H457/$H$62</f>
        <v>0</v>
      </c>
      <c r="J457" s="227">
        <v>0</v>
      </c>
      <c r="K457" s="227">
        <v>0</v>
      </c>
      <c r="L457" s="230">
        <f>J457+K457</f>
        <v>0</v>
      </c>
      <c r="M457" s="247" t="e">
        <f>L457/$L$462</f>
        <v>#DIV/0!</v>
      </c>
      <c r="N457" s="400">
        <v>0</v>
      </c>
      <c r="O457" s="227">
        <v>0</v>
      </c>
      <c r="P457" s="227">
        <v>0</v>
      </c>
      <c r="Q457" s="230">
        <f>O457+P457</f>
        <v>0</v>
      </c>
      <c r="R457" s="247" t="e">
        <f>Q457/$Q$462</f>
        <v>#DIV/0!</v>
      </c>
      <c r="S457" s="395">
        <f>N462-Q462</f>
        <v>0</v>
      </c>
      <c r="T457" s="376">
        <f>IFERROR((S457/N462),0)</f>
        <v>0</v>
      </c>
      <c r="U457" s="227">
        <v>0</v>
      </c>
      <c r="V457" s="227">
        <v>0</v>
      </c>
      <c r="W457" s="162">
        <f>IFERROR(((V457/U457)*1),0)</f>
        <v>0</v>
      </c>
      <c r="X457" s="396"/>
    </row>
    <row r="458" spans="1:24" hidden="1" x14ac:dyDescent="0.25">
      <c r="A458" s="397"/>
      <c r="B458" s="398"/>
      <c r="C458" s="399"/>
      <c r="D458" s="399"/>
      <c r="E458" s="160" t="s">
        <v>285</v>
      </c>
      <c r="F458" s="272">
        <v>0</v>
      </c>
      <c r="G458" s="272">
        <v>0</v>
      </c>
      <c r="H458" s="161">
        <f t="shared" ref="H458:H461" si="591">F458+G458</f>
        <v>0</v>
      </c>
      <c r="I458" s="247" t="e">
        <f>H458/$H$462</f>
        <v>#DIV/0!</v>
      </c>
      <c r="J458" s="227">
        <v>0</v>
      </c>
      <c r="K458" s="227">
        <v>0</v>
      </c>
      <c r="L458" s="230">
        <f t="shared" ref="L458:L461" si="592">J458+K458</f>
        <v>0</v>
      </c>
      <c r="M458" s="247" t="e">
        <f t="shared" ref="M458:M461" si="593">L458/$L$462</f>
        <v>#DIV/0!</v>
      </c>
      <c r="N458" s="400"/>
      <c r="O458" s="227">
        <v>0</v>
      </c>
      <c r="P458" s="227">
        <v>0</v>
      </c>
      <c r="Q458" s="230">
        <f t="shared" ref="Q458:Q461" si="594">O458+P458</f>
        <v>0</v>
      </c>
      <c r="R458" s="247" t="e">
        <f t="shared" ref="R458:R461" si="595">Q458/$Q$462</f>
        <v>#DIV/0!</v>
      </c>
      <c r="S458" s="395"/>
      <c r="T458" s="376"/>
      <c r="U458" s="227">
        <v>0</v>
      </c>
      <c r="V458" s="227">
        <v>0</v>
      </c>
      <c r="W458" s="162">
        <f t="shared" ref="W458:W459" si="596">IFERROR(((V458/U458)*1),0)</f>
        <v>0</v>
      </c>
      <c r="X458" s="378"/>
    </row>
    <row r="459" spans="1:24" hidden="1" x14ac:dyDescent="0.25">
      <c r="A459" s="397"/>
      <c r="B459" s="398"/>
      <c r="C459" s="399"/>
      <c r="D459" s="399"/>
      <c r="E459" s="160" t="s">
        <v>286</v>
      </c>
      <c r="F459" s="272">
        <v>0</v>
      </c>
      <c r="G459" s="272">
        <v>0</v>
      </c>
      <c r="H459" s="161">
        <f t="shared" si="591"/>
        <v>0</v>
      </c>
      <c r="I459" s="247" t="e">
        <f t="shared" ref="I459:I461" si="597">H459/$H$462</f>
        <v>#DIV/0!</v>
      </c>
      <c r="J459" s="227">
        <v>0</v>
      </c>
      <c r="K459" s="227">
        <v>0</v>
      </c>
      <c r="L459" s="230">
        <f t="shared" si="592"/>
        <v>0</v>
      </c>
      <c r="M459" s="247" t="e">
        <f t="shared" si="593"/>
        <v>#DIV/0!</v>
      </c>
      <c r="N459" s="400"/>
      <c r="O459" s="227">
        <v>0</v>
      </c>
      <c r="P459" s="227">
        <v>0</v>
      </c>
      <c r="Q459" s="230">
        <f t="shared" si="594"/>
        <v>0</v>
      </c>
      <c r="R459" s="247" t="e">
        <f t="shared" si="595"/>
        <v>#DIV/0!</v>
      </c>
      <c r="S459" s="395"/>
      <c r="T459" s="376"/>
      <c r="U459" s="227">
        <v>0</v>
      </c>
      <c r="V459" s="227">
        <v>0</v>
      </c>
      <c r="W459" s="162">
        <f t="shared" si="596"/>
        <v>0</v>
      </c>
      <c r="X459" s="378"/>
    </row>
    <row r="460" spans="1:24" hidden="1" x14ac:dyDescent="0.25">
      <c r="A460" s="397"/>
      <c r="B460" s="398"/>
      <c r="C460" s="399"/>
      <c r="D460" s="399"/>
      <c r="E460" s="160" t="s">
        <v>287</v>
      </c>
      <c r="F460" s="272">
        <v>0</v>
      </c>
      <c r="G460" s="272">
        <v>0</v>
      </c>
      <c r="H460" s="161">
        <f t="shared" si="591"/>
        <v>0</v>
      </c>
      <c r="I460" s="247" t="e">
        <f t="shared" si="597"/>
        <v>#DIV/0!</v>
      </c>
      <c r="J460" s="227">
        <v>0</v>
      </c>
      <c r="K460" s="227">
        <v>0</v>
      </c>
      <c r="L460" s="230">
        <f t="shared" si="592"/>
        <v>0</v>
      </c>
      <c r="M460" s="247" t="e">
        <f t="shared" si="593"/>
        <v>#DIV/0!</v>
      </c>
      <c r="N460" s="400"/>
      <c r="O460" s="227">
        <v>0</v>
      </c>
      <c r="P460" s="227">
        <v>0</v>
      </c>
      <c r="Q460" s="230">
        <f t="shared" si="594"/>
        <v>0</v>
      </c>
      <c r="R460" s="247" t="e">
        <f t="shared" si="595"/>
        <v>#DIV/0!</v>
      </c>
      <c r="S460" s="395"/>
      <c r="T460" s="376"/>
      <c r="U460" s="227">
        <v>0</v>
      </c>
      <c r="V460" s="227">
        <v>0</v>
      </c>
      <c r="W460" s="162">
        <f>IFERROR(((V460/U460)*1),0)</f>
        <v>0</v>
      </c>
      <c r="X460" s="378"/>
    </row>
    <row r="461" spans="1:24" ht="15.75" hidden="1" thickBot="1" x14ac:dyDescent="0.3">
      <c r="A461" s="397"/>
      <c r="B461" s="398"/>
      <c r="C461" s="399"/>
      <c r="D461" s="399"/>
      <c r="E461" s="160" t="s">
        <v>288</v>
      </c>
      <c r="F461" s="272">
        <v>0</v>
      </c>
      <c r="G461" s="272">
        <v>0</v>
      </c>
      <c r="H461" s="161">
        <f t="shared" si="591"/>
        <v>0</v>
      </c>
      <c r="I461" s="247" t="e">
        <f t="shared" si="597"/>
        <v>#DIV/0!</v>
      </c>
      <c r="J461" s="227">
        <v>0</v>
      </c>
      <c r="K461" s="227">
        <v>0</v>
      </c>
      <c r="L461" s="230">
        <f t="shared" si="592"/>
        <v>0</v>
      </c>
      <c r="M461" s="247" t="e">
        <f t="shared" si="593"/>
        <v>#DIV/0!</v>
      </c>
      <c r="N461" s="400"/>
      <c r="O461" s="227">
        <v>0</v>
      </c>
      <c r="P461" s="227">
        <v>0</v>
      </c>
      <c r="Q461" s="230">
        <f t="shared" si="594"/>
        <v>0</v>
      </c>
      <c r="R461" s="247" t="e">
        <f t="shared" si="595"/>
        <v>#DIV/0!</v>
      </c>
      <c r="S461" s="395"/>
      <c r="T461" s="376"/>
      <c r="U461" s="227">
        <v>0</v>
      </c>
      <c r="V461" s="227">
        <v>0</v>
      </c>
      <c r="W461" s="162">
        <f>IFERROR(((V461/U461)*1),0)</f>
        <v>0</v>
      </c>
      <c r="X461" s="379"/>
    </row>
    <row r="462" spans="1:24" ht="15.75" hidden="1" thickBot="1" x14ac:dyDescent="0.3">
      <c r="A462" s="386" t="s">
        <v>289</v>
      </c>
      <c r="B462" s="387"/>
      <c r="C462" s="388"/>
      <c r="D462" s="163"/>
      <c r="E462" s="167"/>
      <c r="F462" s="275">
        <f>SUM(F457:F461)</f>
        <v>0</v>
      </c>
      <c r="G462" s="274">
        <f t="shared" ref="G462:H462" si="598">SUM(G457:G461)</f>
        <v>0</v>
      </c>
      <c r="H462" s="165">
        <f t="shared" si="598"/>
        <v>0</v>
      </c>
      <c r="I462" s="248">
        <v>1</v>
      </c>
      <c r="J462" s="231">
        <f t="shared" ref="J462:L462" si="599">SUM(J457:J461)</f>
        <v>0</v>
      </c>
      <c r="K462" s="231">
        <f t="shared" si="599"/>
        <v>0</v>
      </c>
      <c r="L462" s="231">
        <f t="shared" si="599"/>
        <v>0</v>
      </c>
      <c r="M462" s="248">
        <v>1</v>
      </c>
      <c r="N462" s="231">
        <f>N457</f>
        <v>0</v>
      </c>
      <c r="O462" s="231">
        <f t="shared" ref="O462:Q462" si="600">SUM(O457:O461)</f>
        <v>0</v>
      </c>
      <c r="P462" s="231">
        <f t="shared" si="600"/>
        <v>0</v>
      </c>
      <c r="Q462" s="231">
        <f t="shared" si="600"/>
        <v>0</v>
      </c>
      <c r="R462" s="248">
        <v>1</v>
      </c>
      <c r="S462" s="231">
        <f>S457</f>
        <v>0</v>
      </c>
      <c r="T462" s="243">
        <f>T457</f>
        <v>0</v>
      </c>
      <c r="U462" s="236">
        <f>SUM(U457:U461)</f>
        <v>0</v>
      </c>
      <c r="V462" s="237">
        <f>SUM(V457:V461)</f>
        <v>0</v>
      </c>
      <c r="W462" s="166">
        <f>IFERROR(((V462/U462)*1),0)</f>
        <v>0</v>
      </c>
      <c r="X462" s="241">
        <f>IFERROR(((1-(1-T462)*W462)*1),0)</f>
        <v>1</v>
      </c>
    </row>
    <row r="463" spans="1:24" hidden="1" x14ac:dyDescent="0.25">
      <c r="A463" s="397">
        <f>A457+1</f>
        <v>77</v>
      </c>
      <c r="B463" s="398"/>
      <c r="C463" s="399"/>
      <c r="D463" s="399"/>
      <c r="E463" s="160" t="s">
        <v>284</v>
      </c>
      <c r="F463" s="272">
        <v>0</v>
      </c>
      <c r="G463" s="272">
        <v>0</v>
      </c>
      <c r="H463" s="161">
        <f>F463+G463</f>
        <v>0</v>
      </c>
      <c r="I463" s="247" t="e">
        <f>H463/$H$468</f>
        <v>#DIV/0!</v>
      </c>
      <c r="J463" s="227">
        <v>0</v>
      </c>
      <c r="K463" s="227">
        <v>0</v>
      </c>
      <c r="L463" s="230">
        <f>J463+K463</f>
        <v>0</v>
      </c>
      <c r="M463" s="247" t="e">
        <f>L463/$L$468</f>
        <v>#DIV/0!</v>
      </c>
      <c r="N463" s="400">
        <v>0</v>
      </c>
      <c r="O463" s="227">
        <v>0</v>
      </c>
      <c r="P463" s="227">
        <v>0</v>
      </c>
      <c r="Q463" s="230">
        <f>O463+P463</f>
        <v>0</v>
      </c>
      <c r="R463" s="247" t="e">
        <f>Q463/$L$468</f>
        <v>#DIV/0!</v>
      </c>
      <c r="S463" s="395">
        <f>N468-Q468</f>
        <v>0</v>
      </c>
      <c r="T463" s="376">
        <f>IFERROR((S463/N468),0)</f>
        <v>0</v>
      </c>
      <c r="U463" s="227">
        <v>0</v>
      </c>
      <c r="V463" s="227">
        <v>0</v>
      </c>
      <c r="W463" s="162">
        <f>IFERROR(((V463/U463)*1),0)</f>
        <v>0</v>
      </c>
      <c r="X463" s="396"/>
    </row>
    <row r="464" spans="1:24" hidden="1" x14ac:dyDescent="0.25">
      <c r="A464" s="397"/>
      <c r="B464" s="398"/>
      <c r="C464" s="399"/>
      <c r="D464" s="399"/>
      <c r="E464" s="160" t="s">
        <v>285</v>
      </c>
      <c r="F464" s="272">
        <v>0</v>
      </c>
      <c r="G464" s="272">
        <v>0</v>
      </c>
      <c r="H464" s="161">
        <f t="shared" ref="H464:H467" si="601">F464+G464</f>
        <v>0</v>
      </c>
      <c r="I464" s="247" t="e">
        <f t="shared" ref="I464:I467" si="602">H464/$H$468</f>
        <v>#DIV/0!</v>
      </c>
      <c r="J464" s="227">
        <v>0</v>
      </c>
      <c r="K464" s="227">
        <v>0</v>
      </c>
      <c r="L464" s="230">
        <f t="shared" ref="L464:L467" si="603">J464+K464</f>
        <v>0</v>
      </c>
      <c r="M464" s="247" t="e">
        <f t="shared" ref="M464:M467" si="604">L464/$L$468</f>
        <v>#DIV/0!</v>
      </c>
      <c r="N464" s="400"/>
      <c r="O464" s="227">
        <v>0</v>
      </c>
      <c r="P464" s="227">
        <v>0</v>
      </c>
      <c r="Q464" s="230">
        <f t="shared" ref="Q464:Q467" si="605">O464+P464</f>
        <v>0</v>
      </c>
      <c r="R464" s="247" t="e">
        <f t="shared" ref="R464:R467" si="606">Q464/$L$468</f>
        <v>#DIV/0!</v>
      </c>
      <c r="S464" s="395"/>
      <c r="T464" s="376"/>
      <c r="U464" s="227">
        <v>0</v>
      </c>
      <c r="V464" s="227">
        <v>0</v>
      </c>
      <c r="W464" s="162">
        <f t="shared" ref="W464:W465" si="607">IFERROR(((V464/U464)*1),0)</f>
        <v>0</v>
      </c>
      <c r="X464" s="378"/>
    </row>
    <row r="465" spans="1:24" hidden="1" x14ac:dyDescent="0.25">
      <c r="A465" s="397"/>
      <c r="B465" s="398"/>
      <c r="C465" s="399"/>
      <c r="D465" s="399"/>
      <c r="E465" s="160" t="s">
        <v>286</v>
      </c>
      <c r="F465" s="272">
        <v>0</v>
      </c>
      <c r="G465" s="272">
        <v>0</v>
      </c>
      <c r="H465" s="161">
        <f t="shared" si="601"/>
        <v>0</v>
      </c>
      <c r="I465" s="247" t="e">
        <f t="shared" si="602"/>
        <v>#DIV/0!</v>
      </c>
      <c r="J465" s="227">
        <v>0</v>
      </c>
      <c r="K465" s="227">
        <v>0</v>
      </c>
      <c r="L465" s="230">
        <f t="shared" si="603"/>
        <v>0</v>
      </c>
      <c r="M465" s="247" t="e">
        <f t="shared" si="604"/>
        <v>#DIV/0!</v>
      </c>
      <c r="N465" s="400"/>
      <c r="O465" s="227">
        <v>0</v>
      </c>
      <c r="P465" s="227">
        <v>0</v>
      </c>
      <c r="Q465" s="230">
        <f t="shared" si="605"/>
        <v>0</v>
      </c>
      <c r="R465" s="247" t="e">
        <f t="shared" si="606"/>
        <v>#DIV/0!</v>
      </c>
      <c r="S465" s="395"/>
      <c r="T465" s="376"/>
      <c r="U465" s="227">
        <v>0</v>
      </c>
      <c r="V465" s="227">
        <v>0</v>
      </c>
      <c r="W465" s="162">
        <f t="shared" si="607"/>
        <v>0</v>
      </c>
      <c r="X465" s="378"/>
    </row>
    <row r="466" spans="1:24" hidden="1" x14ac:dyDescent="0.25">
      <c r="A466" s="397"/>
      <c r="B466" s="398"/>
      <c r="C466" s="399"/>
      <c r="D466" s="399"/>
      <c r="E466" s="160" t="s">
        <v>287</v>
      </c>
      <c r="F466" s="272">
        <v>0</v>
      </c>
      <c r="G466" s="272">
        <v>0</v>
      </c>
      <c r="H466" s="161">
        <f t="shared" si="601"/>
        <v>0</v>
      </c>
      <c r="I466" s="247" t="e">
        <f t="shared" si="602"/>
        <v>#DIV/0!</v>
      </c>
      <c r="J466" s="227">
        <v>0</v>
      </c>
      <c r="K466" s="227">
        <v>0</v>
      </c>
      <c r="L466" s="230">
        <f t="shared" si="603"/>
        <v>0</v>
      </c>
      <c r="M466" s="247" t="e">
        <f t="shared" si="604"/>
        <v>#DIV/0!</v>
      </c>
      <c r="N466" s="400"/>
      <c r="O466" s="227">
        <v>0</v>
      </c>
      <c r="P466" s="227">
        <v>0</v>
      </c>
      <c r="Q466" s="230">
        <f t="shared" si="605"/>
        <v>0</v>
      </c>
      <c r="R466" s="247" t="e">
        <f t="shared" si="606"/>
        <v>#DIV/0!</v>
      </c>
      <c r="S466" s="395"/>
      <c r="T466" s="376"/>
      <c r="U466" s="227">
        <v>0</v>
      </c>
      <c r="V466" s="227">
        <v>0</v>
      </c>
      <c r="W466" s="162">
        <f>IFERROR(((V466/U466)*1),0)</f>
        <v>0</v>
      </c>
      <c r="X466" s="378"/>
    </row>
    <row r="467" spans="1:24" ht="15.75" hidden="1" thickBot="1" x14ac:dyDescent="0.3">
      <c r="A467" s="397"/>
      <c r="B467" s="398"/>
      <c r="C467" s="399"/>
      <c r="D467" s="399"/>
      <c r="E467" s="160" t="s">
        <v>288</v>
      </c>
      <c r="F467" s="272">
        <v>0</v>
      </c>
      <c r="G467" s="272">
        <v>0</v>
      </c>
      <c r="H467" s="161">
        <f t="shared" si="601"/>
        <v>0</v>
      </c>
      <c r="I467" s="247" t="e">
        <f t="shared" si="602"/>
        <v>#DIV/0!</v>
      </c>
      <c r="J467" s="227">
        <v>0</v>
      </c>
      <c r="K467" s="227">
        <v>0</v>
      </c>
      <c r="L467" s="230">
        <f t="shared" si="603"/>
        <v>0</v>
      </c>
      <c r="M467" s="247" t="e">
        <f t="shared" si="604"/>
        <v>#DIV/0!</v>
      </c>
      <c r="N467" s="400"/>
      <c r="O467" s="227">
        <v>0</v>
      </c>
      <c r="P467" s="227">
        <v>0</v>
      </c>
      <c r="Q467" s="230">
        <f t="shared" si="605"/>
        <v>0</v>
      </c>
      <c r="R467" s="247" t="e">
        <f t="shared" si="606"/>
        <v>#DIV/0!</v>
      </c>
      <c r="S467" s="395"/>
      <c r="T467" s="376"/>
      <c r="U467" s="227">
        <v>0</v>
      </c>
      <c r="V467" s="227">
        <v>0</v>
      </c>
      <c r="W467" s="162">
        <f>IFERROR(((V467/U467)*1),0)</f>
        <v>0</v>
      </c>
      <c r="X467" s="379"/>
    </row>
    <row r="468" spans="1:24" ht="15.75" hidden="1" thickBot="1" x14ac:dyDescent="0.3">
      <c r="A468" s="386" t="s">
        <v>289</v>
      </c>
      <c r="B468" s="387"/>
      <c r="C468" s="388"/>
      <c r="D468" s="163"/>
      <c r="E468" s="167"/>
      <c r="F468" s="275">
        <f>SUM(F463:F467)</f>
        <v>0</v>
      </c>
      <c r="G468" s="274">
        <f t="shared" ref="G468:H468" si="608">SUM(G463:G467)</f>
        <v>0</v>
      </c>
      <c r="H468" s="165">
        <f t="shared" si="608"/>
        <v>0</v>
      </c>
      <c r="I468" s="248">
        <v>1</v>
      </c>
      <c r="J468" s="231">
        <f t="shared" ref="J468:L468" si="609">SUM(J463:J467)</f>
        <v>0</v>
      </c>
      <c r="K468" s="231">
        <f t="shared" si="609"/>
        <v>0</v>
      </c>
      <c r="L468" s="231">
        <f t="shared" si="609"/>
        <v>0</v>
      </c>
      <c r="M468" s="248">
        <v>1</v>
      </c>
      <c r="N468" s="231">
        <f>N463</f>
        <v>0</v>
      </c>
      <c r="O468" s="231">
        <f t="shared" ref="O468:Q468" si="610">SUM(O463:O467)</f>
        <v>0</v>
      </c>
      <c r="P468" s="231">
        <f t="shared" si="610"/>
        <v>0</v>
      </c>
      <c r="Q468" s="231">
        <f t="shared" si="610"/>
        <v>0</v>
      </c>
      <c r="R468" s="248">
        <v>1</v>
      </c>
      <c r="S468" s="231">
        <f>S463</f>
        <v>0</v>
      </c>
      <c r="T468" s="243">
        <f>T463</f>
        <v>0</v>
      </c>
      <c r="U468" s="236">
        <f>SUM(U463:U467)</f>
        <v>0</v>
      </c>
      <c r="V468" s="237">
        <f>SUM(V463:V467)</f>
        <v>0</v>
      </c>
      <c r="W468" s="166">
        <f>IFERROR(((V468/U468)*1),0)</f>
        <v>0</v>
      </c>
      <c r="X468" s="241">
        <f>IFERROR(((1-(1-T468)*W468)*1),0)</f>
        <v>1</v>
      </c>
    </row>
    <row r="469" spans="1:24" hidden="1" x14ac:dyDescent="0.25">
      <c r="A469" s="397">
        <f>A463+1</f>
        <v>78</v>
      </c>
      <c r="B469" s="398"/>
      <c r="C469" s="399"/>
      <c r="D469" s="399"/>
      <c r="E469" s="160" t="s">
        <v>284</v>
      </c>
      <c r="F469" s="272">
        <v>0</v>
      </c>
      <c r="G469" s="272">
        <v>0</v>
      </c>
      <c r="H469" s="161">
        <f>F469+G469</f>
        <v>0</v>
      </c>
      <c r="I469" s="247" t="e">
        <f>H469/$H$474</f>
        <v>#DIV/0!</v>
      </c>
      <c r="J469" s="227">
        <v>0</v>
      </c>
      <c r="K469" s="227">
        <v>0</v>
      </c>
      <c r="L469" s="230">
        <f>J469+K469</f>
        <v>0</v>
      </c>
      <c r="M469" s="247" t="e">
        <f>L469/$L$474</f>
        <v>#DIV/0!</v>
      </c>
      <c r="N469" s="400">
        <v>0</v>
      </c>
      <c r="O469" s="227">
        <v>0</v>
      </c>
      <c r="P469" s="227">
        <v>0</v>
      </c>
      <c r="Q469" s="230">
        <f>O469+P469</f>
        <v>0</v>
      </c>
      <c r="R469" s="247" t="e">
        <f>Q469/$Q$474</f>
        <v>#DIV/0!</v>
      </c>
      <c r="S469" s="395">
        <f>N474-Q474</f>
        <v>0</v>
      </c>
      <c r="T469" s="376">
        <f>IFERROR((S469/N474),0)</f>
        <v>0</v>
      </c>
      <c r="U469" s="227">
        <v>0</v>
      </c>
      <c r="V469" s="227">
        <v>0</v>
      </c>
      <c r="W469" s="162">
        <f>IFERROR(((V469/U469)*1),0)</f>
        <v>0</v>
      </c>
      <c r="X469" s="396"/>
    </row>
    <row r="470" spans="1:24" hidden="1" x14ac:dyDescent="0.25">
      <c r="A470" s="397"/>
      <c r="B470" s="398"/>
      <c r="C470" s="399"/>
      <c r="D470" s="399"/>
      <c r="E470" s="160" t="s">
        <v>285</v>
      </c>
      <c r="F470" s="272">
        <v>0</v>
      </c>
      <c r="G470" s="272">
        <v>0</v>
      </c>
      <c r="H470" s="161">
        <f t="shared" ref="H470:H473" si="611">F470+G470</f>
        <v>0</v>
      </c>
      <c r="I470" s="247" t="e">
        <f t="shared" ref="I470:I473" si="612">H470/$H$474</f>
        <v>#DIV/0!</v>
      </c>
      <c r="J470" s="227">
        <v>0</v>
      </c>
      <c r="K470" s="227">
        <v>0</v>
      </c>
      <c r="L470" s="230">
        <f t="shared" ref="L470:L473" si="613">J470+K470</f>
        <v>0</v>
      </c>
      <c r="M470" s="247" t="e">
        <f t="shared" ref="M470:M473" si="614">L470/$L$474</f>
        <v>#DIV/0!</v>
      </c>
      <c r="N470" s="400"/>
      <c r="O470" s="227">
        <v>0</v>
      </c>
      <c r="P470" s="227">
        <v>0</v>
      </c>
      <c r="Q470" s="230">
        <f t="shared" ref="Q470:Q473" si="615">O470+P470</f>
        <v>0</v>
      </c>
      <c r="R470" s="247" t="e">
        <f t="shared" ref="R470:R473" si="616">Q470/$Q$474</f>
        <v>#DIV/0!</v>
      </c>
      <c r="S470" s="395"/>
      <c r="T470" s="376"/>
      <c r="U470" s="227">
        <v>0</v>
      </c>
      <c r="V470" s="227">
        <v>0</v>
      </c>
      <c r="W470" s="162">
        <f t="shared" ref="W470:W471" si="617">IFERROR(((V470/U470)*1),0)</f>
        <v>0</v>
      </c>
      <c r="X470" s="378"/>
    </row>
    <row r="471" spans="1:24" hidden="1" x14ac:dyDescent="0.25">
      <c r="A471" s="397"/>
      <c r="B471" s="398"/>
      <c r="C471" s="399"/>
      <c r="D471" s="399"/>
      <c r="E471" s="160" t="s">
        <v>286</v>
      </c>
      <c r="F471" s="272">
        <v>0</v>
      </c>
      <c r="G471" s="272">
        <v>0</v>
      </c>
      <c r="H471" s="161">
        <f t="shared" si="611"/>
        <v>0</v>
      </c>
      <c r="I471" s="247" t="e">
        <f t="shared" si="612"/>
        <v>#DIV/0!</v>
      </c>
      <c r="J471" s="227">
        <v>0</v>
      </c>
      <c r="K471" s="227">
        <v>0</v>
      </c>
      <c r="L471" s="230">
        <f t="shared" si="613"/>
        <v>0</v>
      </c>
      <c r="M471" s="247" t="e">
        <f t="shared" si="614"/>
        <v>#DIV/0!</v>
      </c>
      <c r="N471" s="400"/>
      <c r="O471" s="227">
        <v>0</v>
      </c>
      <c r="P471" s="227">
        <v>0</v>
      </c>
      <c r="Q471" s="230">
        <f t="shared" si="615"/>
        <v>0</v>
      </c>
      <c r="R471" s="247" t="e">
        <f t="shared" si="616"/>
        <v>#DIV/0!</v>
      </c>
      <c r="S471" s="395"/>
      <c r="T471" s="376"/>
      <c r="U471" s="227">
        <v>0</v>
      </c>
      <c r="V471" s="227">
        <v>0</v>
      </c>
      <c r="W471" s="162">
        <f t="shared" si="617"/>
        <v>0</v>
      </c>
      <c r="X471" s="378"/>
    </row>
    <row r="472" spans="1:24" hidden="1" x14ac:dyDescent="0.25">
      <c r="A472" s="397"/>
      <c r="B472" s="398"/>
      <c r="C472" s="399"/>
      <c r="D472" s="399"/>
      <c r="E472" s="160" t="s">
        <v>287</v>
      </c>
      <c r="F472" s="272">
        <v>0</v>
      </c>
      <c r="G472" s="272">
        <v>0</v>
      </c>
      <c r="H472" s="161">
        <f t="shared" si="611"/>
        <v>0</v>
      </c>
      <c r="I472" s="247" t="e">
        <f t="shared" si="612"/>
        <v>#DIV/0!</v>
      </c>
      <c r="J472" s="227">
        <v>0</v>
      </c>
      <c r="K472" s="227">
        <v>0</v>
      </c>
      <c r="L472" s="230">
        <f t="shared" si="613"/>
        <v>0</v>
      </c>
      <c r="M472" s="247" t="e">
        <f t="shared" si="614"/>
        <v>#DIV/0!</v>
      </c>
      <c r="N472" s="400"/>
      <c r="O472" s="227">
        <v>0</v>
      </c>
      <c r="P472" s="227">
        <v>0</v>
      </c>
      <c r="Q472" s="230">
        <f t="shared" si="615"/>
        <v>0</v>
      </c>
      <c r="R472" s="247" t="e">
        <f t="shared" si="616"/>
        <v>#DIV/0!</v>
      </c>
      <c r="S472" s="395"/>
      <c r="T472" s="376"/>
      <c r="U472" s="227">
        <v>0</v>
      </c>
      <c r="V472" s="227">
        <v>0</v>
      </c>
      <c r="W472" s="162">
        <f>IFERROR(((V472/U472)*1),0)</f>
        <v>0</v>
      </c>
      <c r="X472" s="378"/>
    </row>
    <row r="473" spans="1:24" ht="15.75" hidden="1" thickBot="1" x14ac:dyDescent="0.3">
      <c r="A473" s="397"/>
      <c r="B473" s="398"/>
      <c r="C473" s="399"/>
      <c r="D473" s="399"/>
      <c r="E473" s="160" t="s">
        <v>288</v>
      </c>
      <c r="F473" s="272">
        <v>0</v>
      </c>
      <c r="G473" s="272">
        <v>0</v>
      </c>
      <c r="H473" s="161">
        <f t="shared" si="611"/>
        <v>0</v>
      </c>
      <c r="I473" s="247" t="e">
        <f t="shared" si="612"/>
        <v>#DIV/0!</v>
      </c>
      <c r="J473" s="227">
        <v>0</v>
      </c>
      <c r="K473" s="227">
        <v>0</v>
      </c>
      <c r="L473" s="230">
        <f t="shared" si="613"/>
        <v>0</v>
      </c>
      <c r="M473" s="247" t="e">
        <f t="shared" si="614"/>
        <v>#DIV/0!</v>
      </c>
      <c r="N473" s="400"/>
      <c r="O473" s="227">
        <v>0</v>
      </c>
      <c r="P473" s="227">
        <v>0</v>
      </c>
      <c r="Q473" s="230">
        <f t="shared" si="615"/>
        <v>0</v>
      </c>
      <c r="R473" s="247" t="e">
        <f t="shared" si="616"/>
        <v>#DIV/0!</v>
      </c>
      <c r="S473" s="395"/>
      <c r="T473" s="376"/>
      <c r="U473" s="227">
        <v>0</v>
      </c>
      <c r="V473" s="227">
        <v>0</v>
      </c>
      <c r="W473" s="162">
        <f>IFERROR(((V473/U473)*1),0)</f>
        <v>0</v>
      </c>
      <c r="X473" s="379"/>
    </row>
    <row r="474" spans="1:24" ht="15.75" hidden="1" thickBot="1" x14ac:dyDescent="0.3">
      <c r="A474" s="386" t="s">
        <v>289</v>
      </c>
      <c r="B474" s="387"/>
      <c r="C474" s="388"/>
      <c r="D474" s="163"/>
      <c r="E474" s="167"/>
      <c r="F474" s="275">
        <f>SUM(F469:F473)</f>
        <v>0</v>
      </c>
      <c r="G474" s="274">
        <f t="shared" ref="G474:H474" si="618">SUM(G469:G473)</f>
        <v>0</v>
      </c>
      <c r="H474" s="165">
        <f t="shared" si="618"/>
        <v>0</v>
      </c>
      <c r="I474" s="248">
        <v>1</v>
      </c>
      <c r="J474" s="231">
        <f t="shared" ref="J474:L474" si="619">SUM(J469:J473)</f>
        <v>0</v>
      </c>
      <c r="K474" s="231">
        <f t="shared" si="619"/>
        <v>0</v>
      </c>
      <c r="L474" s="231">
        <f t="shared" si="619"/>
        <v>0</v>
      </c>
      <c r="M474" s="248">
        <v>1</v>
      </c>
      <c r="N474" s="231">
        <f>N469</f>
        <v>0</v>
      </c>
      <c r="O474" s="231">
        <f t="shared" ref="O474:Q474" si="620">SUM(O469:O473)</f>
        <v>0</v>
      </c>
      <c r="P474" s="231">
        <f t="shared" si="620"/>
        <v>0</v>
      </c>
      <c r="Q474" s="231">
        <f t="shared" si="620"/>
        <v>0</v>
      </c>
      <c r="R474" s="248">
        <v>1</v>
      </c>
      <c r="S474" s="231">
        <f>S469</f>
        <v>0</v>
      </c>
      <c r="T474" s="243">
        <f>T469</f>
        <v>0</v>
      </c>
      <c r="U474" s="236">
        <f>SUM(U469:U473)</f>
        <v>0</v>
      </c>
      <c r="V474" s="237">
        <f>SUM(V469:V473)</f>
        <v>0</v>
      </c>
      <c r="W474" s="166">
        <f>IFERROR(((V474/U474)*1),0)</f>
        <v>0</v>
      </c>
      <c r="X474" s="241">
        <f>IFERROR(((1-(1-T474)*W474)*1),0)</f>
        <v>1</v>
      </c>
    </row>
    <row r="475" spans="1:24" hidden="1" x14ac:dyDescent="0.25">
      <c r="A475" s="397">
        <f>A469+1</f>
        <v>79</v>
      </c>
      <c r="B475" s="398"/>
      <c r="C475" s="399"/>
      <c r="D475" s="399"/>
      <c r="E475" s="160" t="s">
        <v>284</v>
      </c>
      <c r="F475" s="272">
        <v>0</v>
      </c>
      <c r="G475" s="272">
        <v>0</v>
      </c>
      <c r="H475" s="161">
        <f>F475+G475</f>
        <v>0</v>
      </c>
      <c r="I475" s="247" t="e">
        <f>H475/$H$480</f>
        <v>#DIV/0!</v>
      </c>
      <c r="J475" s="227">
        <v>0</v>
      </c>
      <c r="K475" s="227">
        <v>0</v>
      </c>
      <c r="L475" s="230">
        <f>J475+K475</f>
        <v>0</v>
      </c>
      <c r="M475" s="247" t="e">
        <f>L475/$L$480</f>
        <v>#DIV/0!</v>
      </c>
      <c r="N475" s="400">
        <v>0</v>
      </c>
      <c r="O475" s="227">
        <v>0</v>
      </c>
      <c r="P475" s="227">
        <v>0</v>
      </c>
      <c r="Q475" s="230">
        <f>O475+P475</f>
        <v>0</v>
      </c>
      <c r="R475" s="247" t="e">
        <f>Q475/$Q$480</f>
        <v>#DIV/0!</v>
      </c>
      <c r="S475" s="395">
        <f>N480-Q480</f>
        <v>0</v>
      </c>
      <c r="T475" s="376">
        <f>IFERROR((S475/N480),0)</f>
        <v>0</v>
      </c>
      <c r="U475" s="227">
        <v>0</v>
      </c>
      <c r="V475" s="227">
        <v>0</v>
      </c>
      <c r="W475" s="162">
        <f>IFERROR(((V475/U475)*1),0)</f>
        <v>0</v>
      </c>
      <c r="X475" s="396"/>
    </row>
    <row r="476" spans="1:24" hidden="1" x14ac:dyDescent="0.25">
      <c r="A476" s="397"/>
      <c r="B476" s="398"/>
      <c r="C476" s="399"/>
      <c r="D476" s="399"/>
      <c r="E476" s="160" t="s">
        <v>285</v>
      </c>
      <c r="F476" s="272">
        <v>0</v>
      </c>
      <c r="G476" s="272">
        <v>0</v>
      </c>
      <c r="H476" s="161">
        <f t="shared" ref="H476:H479" si="621">F476+G476</f>
        <v>0</v>
      </c>
      <c r="I476" s="247" t="e">
        <f t="shared" ref="I476:I479" si="622">H476/$H$480</f>
        <v>#DIV/0!</v>
      </c>
      <c r="J476" s="227">
        <v>0</v>
      </c>
      <c r="K476" s="227">
        <v>0</v>
      </c>
      <c r="L476" s="230">
        <f t="shared" ref="L476:L479" si="623">J476+K476</f>
        <v>0</v>
      </c>
      <c r="M476" s="247" t="e">
        <f t="shared" ref="M476:M479" si="624">L476/$L$480</f>
        <v>#DIV/0!</v>
      </c>
      <c r="N476" s="400"/>
      <c r="O476" s="227">
        <v>0</v>
      </c>
      <c r="P476" s="227">
        <v>0</v>
      </c>
      <c r="Q476" s="230">
        <f t="shared" ref="Q476:Q479" si="625">O476+P476</f>
        <v>0</v>
      </c>
      <c r="R476" s="247" t="e">
        <f t="shared" ref="R476:R479" si="626">Q476/$Q$480</f>
        <v>#DIV/0!</v>
      </c>
      <c r="S476" s="395"/>
      <c r="T476" s="376"/>
      <c r="U476" s="227">
        <v>0</v>
      </c>
      <c r="V476" s="227">
        <v>0</v>
      </c>
      <c r="W476" s="162">
        <f t="shared" ref="W476:W477" si="627">IFERROR(((V476/U476)*1),0)</f>
        <v>0</v>
      </c>
      <c r="X476" s="378"/>
    </row>
    <row r="477" spans="1:24" hidden="1" x14ac:dyDescent="0.25">
      <c r="A477" s="397"/>
      <c r="B477" s="398"/>
      <c r="C477" s="399"/>
      <c r="D477" s="399"/>
      <c r="E477" s="160" t="s">
        <v>286</v>
      </c>
      <c r="F477" s="272">
        <v>0</v>
      </c>
      <c r="G477" s="272">
        <v>0</v>
      </c>
      <c r="H477" s="161">
        <f t="shared" si="621"/>
        <v>0</v>
      </c>
      <c r="I477" s="247" t="e">
        <f t="shared" si="622"/>
        <v>#DIV/0!</v>
      </c>
      <c r="J477" s="227">
        <v>0</v>
      </c>
      <c r="K477" s="227">
        <v>0</v>
      </c>
      <c r="L477" s="230">
        <f t="shared" si="623"/>
        <v>0</v>
      </c>
      <c r="M477" s="247" t="e">
        <f t="shared" si="624"/>
        <v>#DIV/0!</v>
      </c>
      <c r="N477" s="400"/>
      <c r="O477" s="227">
        <v>0</v>
      </c>
      <c r="P477" s="227">
        <v>0</v>
      </c>
      <c r="Q477" s="230">
        <f t="shared" si="625"/>
        <v>0</v>
      </c>
      <c r="R477" s="247" t="e">
        <f t="shared" si="626"/>
        <v>#DIV/0!</v>
      </c>
      <c r="S477" s="395"/>
      <c r="T477" s="376"/>
      <c r="U477" s="227">
        <v>0</v>
      </c>
      <c r="V477" s="227">
        <v>0</v>
      </c>
      <c r="W477" s="162">
        <f t="shared" si="627"/>
        <v>0</v>
      </c>
      <c r="X477" s="378"/>
    </row>
    <row r="478" spans="1:24" hidden="1" x14ac:dyDescent="0.25">
      <c r="A478" s="397"/>
      <c r="B478" s="398"/>
      <c r="C478" s="399"/>
      <c r="D478" s="399"/>
      <c r="E478" s="160" t="s">
        <v>287</v>
      </c>
      <c r="F478" s="272">
        <v>0</v>
      </c>
      <c r="G478" s="272">
        <v>0</v>
      </c>
      <c r="H478" s="161">
        <f t="shared" si="621"/>
        <v>0</v>
      </c>
      <c r="I478" s="247" t="e">
        <f t="shared" si="622"/>
        <v>#DIV/0!</v>
      </c>
      <c r="J478" s="227">
        <v>0</v>
      </c>
      <c r="K478" s="227">
        <v>0</v>
      </c>
      <c r="L478" s="230">
        <f t="shared" si="623"/>
        <v>0</v>
      </c>
      <c r="M478" s="247" t="e">
        <f t="shared" si="624"/>
        <v>#DIV/0!</v>
      </c>
      <c r="N478" s="400"/>
      <c r="O478" s="227">
        <v>0</v>
      </c>
      <c r="P478" s="227">
        <v>0</v>
      </c>
      <c r="Q478" s="230">
        <f t="shared" si="625"/>
        <v>0</v>
      </c>
      <c r="R478" s="247" t="e">
        <f t="shared" si="626"/>
        <v>#DIV/0!</v>
      </c>
      <c r="S478" s="395"/>
      <c r="T478" s="376"/>
      <c r="U478" s="227">
        <v>0</v>
      </c>
      <c r="V478" s="227">
        <v>0</v>
      </c>
      <c r="W478" s="162">
        <f>IFERROR(((V478/U478)*1),0)</f>
        <v>0</v>
      </c>
      <c r="X478" s="378"/>
    </row>
    <row r="479" spans="1:24" ht="15.75" hidden="1" thickBot="1" x14ac:dyDescent="0.3">
      <c r="A479" s="397"/>
      <c r="B479" s="398"/>
      <c r="C479" s="399"/>
      <c r="D479" s="399"/>
      <c r="E479" s="160" t="s">
        <v>288</v>
      </c>
      <c r="F479" s="272">
        <v>0</v>
      </c>
      <c r="G479" s="272">
        <v>0</v>
      </c>
      <c r="H479" s="161">
        <f t="shared" si="621"/>
        <v>0</v>
      </c>
      <c r="I479" s="247" t="e">
        <f t="shared" si="622"/>
        <v>#DIV/0!</v>
      </c>
      <c r="J479" s="227">
        <v>0</v>
      </c>
      <c r="K479" s="227">
        <v>0</v>
      </c>
      <c r="L479" s="230">
        <f t="shared" si="623"/>
        <v>0</v>
      </c>
      <c r="M479" s="247" t="e">
        <f t="shared" si="624"/>
        <v>#DIV/0!</v>
      </c>
      <c r="N479" s="400"/>
      <c r="O479" s="227">
        <v>0</v>
      </c>
      <c r="P479" s="227">
        <v>0</v>
      </c>
      <c r="Q479" s="230">
        <f t="shared" si="625"/>
        <v>0</v>
      </c>
      <c r="R479" s="247" t="e">
        <f t="shared" si="626"/>
        <v>#DIV/0!</v>
      </c>
      <c r="S479" s="395"/>
      <c r="T479" s="376"/>
      <c r="U479" s="227">
        <v>0</v>
      </c>
      <c r="V479" s="227">
        <v>0</v>
      </c>
      <c r="W479" s="162">
        <f>IFERROR(((V479/U479)*1),0)</f>
        <v>0</v>
      </c>
      <c r="X479" s="379"/>
    </row>
    <row r="480" spans="1:24" ht="15.75" hidden="1" thickBot="1" x14ac:dyDescent="0.3">
      <c r="A480" s="386" t="s">
        <v>289</v>
      </c>
      <c r="B480" s="387"/>
      <c r="C480" s="388"/>
      <c r="D480" s="163"/>
      <c r="E480" s="167"/>
      <c r="F480" s="275">
        <f>SUM(F475:F479)</f>
        <v>0</v>
      </c>
      <c r="G480" s="274">
        <f t="shared" ref="G480:H480" si="628">SUM(G475:G479)</f>
        <v>0</v>
      </c>
      <c r="H480" s="165">
        <f t="shared" si="628"/>
        <v>0</v>
      </c>
      <c r="I480" s="248">
        <v>1</v>
      </c>
      <c r="J480" s="231">
        <f t="shared" ref="J480:L480" si="629">SUM(J475:J479)</f>
        <v>0</v>
      </c>
      <c r="K480" s="231">
        <f t="shared" si="629"/>
        <v>0</v>
      </c>
      <c r="L480" s="231">
        <f t="shared" si="629"/>
        <v>0</v>
      </c>
      <c r="M480" s="248">
        <v>1</v>
      </c>
      <c r="N480" s="231">
        <f>N475</f>
        <v>0</v>
      </c>
      <c r="O480" s="231">
        <f t="shared" ref="O480:Q480" si="630">SUM(O475:O479)</f>
        <v>0</v>
      </c>
      <c r="P480" s="231">
        <f t="shared" si="630"/>
        <v>0</v>
      </c>
      <c r="Q480" s="231">
        <f t="shared" si="630"/>
        <v>0</v>
      </c>
      <c r="R480" s="248">
        <v>1</v>
      </c>
      <c r="S480" s="231">
        <f>S475</f>
        <v>0</v>
      </c>
      <c r="T480" s="243">
        <f>T475</f>
        <v>0</v>
      </c>
      <c r="U480" s="236">
        <f>SUM(U475:U479)</f>
        <v>0</v>
      </c>
      <c r="V480" s="237">
        <f>SUM(V475:V479)</f>
        <v>0</v>
      </c>
      <c r="W480" s="166">
        <f>IFERROR(((V480/U480)*1),0)</f>
        <v>0</v>
      </c>
      <c r="X480" s="241">
        <f>IFERROR(((1-(1-T480)*W480)*1),0)</f>
        <v>1</v>
      </c>
    </row>
    <row r="481" spans="1:24" hidden="1" x14ac:dyDescent="0.25">
      <c r="A481" s="397">
        <f>A475+1</f>
        <v>80</v>
      </c>
      <c r="B481" s="398"/>
      <c r="C481" s="399"/>
      <c r="D481" s="399"/>
      <c r="E481" s="160" t="s">
        <v>284</v>
      </c>
      <c r="F481" s="272">
        <v>0</v>
      </c>
      <c r="G481" s="272">
        <v>0</v>
      </c>
      <c r="H481" s="161">
        <f>F481+G481</f>
        <v>0</v>
      </c>
      <c r="I481" s="247" t="e">
        <f>H481/$H$486</f>
        <v>#DIV/0!</v>
      </c>
      <c r="J481" s="227">
        <v>0</v>
      </c>
      <c r="K481" s="227">
        <v>0</v>
      </c>
      <c r="L481" s="230">
        <f>J481+K481</f>
        <v>0</v>
      </c>
      <c r="M481" s="247" t="e">
        <f>L481/$L$486</f>
        <v>#DIV/0!</v>
      </c>
      <c r="N481" s="400">
        <v>0</v>
      </c>
      <c r="O481" s="227">
        <v>0</v>
      </c>
      <c r="P481" s="227">
        <v>0</v>
      </c>
      <c r="Q481" s="230">
        <f>O481+P481</f>
        <v>0</v>
      </c>
      <c r="R481" s="247" t="e">
        <f>Q481/$Q$486</f>
        <v>#DIV/0!</v>
      </c>
      <c r="S481" s="395">
        <f>N486-Q486</f>
        <v>0</v>
      </c>
      <c r="T481" s="376">
        <f>IFERROR((S481/N486),0)</f>
        <v>0</v>
      </c>
      <c r="U481" s="227">
        <v>0</v>
      </c>
      <c r="V481" s="227">
        <v>0</v>
      </c>
      <c r="W481" s="162">
        <f>IFERROR(((V481/U481)*1),0)</f>
        <v>0</v>
      </c>
      <c r="X481" s="396"/>
    </row>
    <row r="482" spans="1:24" hidden="1" x14ac:dyDescent="0.25">
      <c r="A482" s="397"/>
      <c r="B482" s="398"/>
      <c r="C482" s="399"/>
      <c r="D482" s="399"/>
      <c r="E482" s="160" t="s">
        <v>285</v>
      </c>
      <c r="F482" s="272">
        <v>0</v>
      </c>
      <c r="G482" s="272">
        <v>0</v>
      </c>
      <c r="H482" s="161">
        <f t="shared" ref="H482:H485" si="631">F482+G482</f>
        <v>0</v>
      </c>
      <c r="I482" s="247" t="e">
        <f t="shared" ref="I482:I485" si="632">H482/$H$486</f>
        <v>#DIV/0!</v>
      </c>
      <c r="J482" s="227">
        <v>0</v>
      </c>
      <c r="K482" s="227">
        <v>0</v>
      </c>
      <c r="L482" s="230">
        <f t="shared" ref="L482:L485" si="633">J482+K482</f>
        <v>0</v>
      </c>
      <c r="M482" s="247" t="e">
        <f t="shared" ref="M482:M485" si="634">L482/$L$486</f>
        <v>#DIV/0!</v>
      </c>
      <c r="N482" s="400"/>
      <c r="O482" s="227">
        <v>0</v>
      </c>
      <c r="P482" s="227">
        <v>0</v>
      </c>
      <c r="Q482" s="230">
        <f t="shared" ref="Q482:Q485" si="635">O482+P482</f>
        <v>0</v>
      </c>
      <c r="R482" s="247" t="e">
        <f t="shared" ref="R482:R485" si="636">Q482/$Q$486</f>
        <v>#DIV/0!</v>
      </c>
      <c r="S482" s="395"/>
      <c r="T482" s="376"/>
      <c r="U482" s="227">
        <v>0</v>
      </c>
      <c r="V482" s="227">
        <v>0</v>
      </c>
      <c r="W482" s="162">
        <f t="shared" ref="W482:W483" si="637">IFERROR(((V482/U482)*1),0)</f>
        <v>0</v>
      </c>
      <c r="X482" s="378"/>
    </row>
    <row r="483" spans="1:24" hidden="1" x14ac:dyDescent="0.25">
      <c r="A483" s="397"/>
      <c r="B483" s="398"/>
      <c r="C483" s="399"/>
      <c r="D483" s="399"/>
      <c r="E483" s="160" t="s">
        <v>286</v>
      </c>
      <c r="F483" s="272">
        <v>0</v>
      </c>
      <c r="G483" s="272">
        <v>0</v>
      </c>
      <c r="H483" s="161">
        <f t="shared" si="631"/>
        <v>0</v>
      </c>
      <c r="I483" s="247" t="e">
        <f t="shared" si="632"/>
        <v>#DIV/0!</v>
      </c>
      <c r="J483" s="227">
        <v>0</v>
      </c>
      <c r="K483" s="227">
        <v>0</v>
      </c>
      <c r="L483" s="230">
        <f t="shared" si="633"/>
        <v>0</v>
      </c>
      <c r="M483" s="247" t="e">
        <f t="shared" si="634"/>
        <v>#DIV/0!</v>
      </c>
      <c r="N483" s="400"/>
      <c r="O483" s="227">
        <v>0</v>
      </c>
      <c r="P483" s="227">
        <v>0</v>
      </c>
      <c r="Q483" s="230">
        <f t="shared" si="635"/>
        <v>0</v>
      </c>
      <c r="R483" s="247" t="e">
        <f t="shared" si="636"/>
        <v>#DIV/0!</v>
      </c>
      <c r="S483" s="395"/>
      <c r="T483" s="376"/>
      <c r="U483" s="227">
        <v>0</v>
      </c>
      <c r="V483" s="227">
        <v>0</v>
      </c>
      <c r="W483" s="162">
        <f t="shared" si="637"/>
        <v>0</v>
      </c>
      <c r="X483" s="378"/>
    </row>
    <row r="484" spans="1:24" hidden="1" x14ac:dyDescent="0.25">
      <c r="A484" s="397"/>
      <c r="B484" s="398"/>
      <c r="C484" s="399"/>
      <c r="D484" s="399"/>
      <c r="E484" s="160" t="s">
        <v>287</v>
      </c>
      <c r="F484" s="272">
        <v>0</v>
      </c>
      <c r="G484" s="272">
        <v>0</v>
      </c>
      <c r="H484" s="161">
        <f t="shared" si="631"/>
        <v>0</v>
      </c>
      <c r="I484" s="247" t="e">
        <f t="shared" si="632"/>
        <v>#DIV/0!</v>
      </c>
      <c r="J484" s="227">
        <v>0</v>
      </c>
      <c r="K484" s="227">
        <v>0</v>
      </c>
      <c r="L484" s="230">
        <f t="shared" si="633"/>
        <v>0</v>
      </c>
      <c r="M484" s="247" t="e">
        <f t="shared" si="634"/>
        <v>#DIV/0!</v>
      </c>
      <c r="N484" s="400"/>
      <c r="O484" s="227">
        <v>0</v>
      </c>
      <c r="P484" s="227">
        <v>0</v>
      </c>
      <c r="Q484" s="230">
        <f t="shared" si="635"/>
        <v>0</v>
      </c>
      <c r="R484" s="247" t="e">
        <f t="shared" si="636"/>
        <v>#DIV/0!</v>
      </c>
      <c r="S484" s="395"/>
      <c r="T484" s="376"/>
      <c r="U484" s="227">
        <v>0</v>
      </c>
      <c r="V484" s="227">
        <v>0</v>
      </c>
      <c r="W484" s="162">
        <f>IFERROR(((V484/U484)*1),0)</f>
        <v>0</v>
      </c>
      <c r="X484" s="378"/>
    </row>
    <row r="485" spans="1:24" ht="15.75" hidden="1" thickBot="1" x14ac:dyDescent="0.3">
      <c r="A485" s="397"/>
      <c r="B485" s="398"/>
      <c r="C485" s="399"/>
      <c r="D485" s="399"/>
      <c r="E485" s="160" t="s">
        <v>288</v>
      </c>
      <c r="F485" s="272">
        <v>0</v>
      </c>
      <c r="G485" s="272">
        <v>0</v>
      </c>
      <c r="H485" s="161">
        <f t="shared" si="631"/>
        <v>0</v>
      </c>
      <c r="I485" s="247" t="e">
        <f t="shared" si="632"/>
        <v>#DIV/0!</v>
      </c>
      <c r="J485" s="227">
        <v>0</v>
      </c>
      <c r="K485" s="227">
        <v>0</v>
      </c>
      <c r="L485" s="230">
        <f t="shared" si="633"/>
        <v>0</v>
      </c>
      <c r="M485" s="247" t="e">
        <f t="shared" si="634"/>
        <v>#DIV/0!</v>
      </c>
      <c r="N485" s="400"/>
      <c r="O485" s="227">
        <v>0</v>
      </c>
      <c r="P485" s="227">
        <v>0</v>
      </c>
      <c r="Q485" s="230">
        <f t="shared" si="635"/>
        <v>0</v>
      </c>
      <c r="R485" s="247" t="e">
        <f t="shared" si="636"/>
        <v>#DIV/0!</v>
      </c>
      <c r="S485" s="395"/>
      <c r="T485" s="376"/>
      <c r="U485" s="227">
        <v>0</v>
      </c>
      <c r="V485" s="227">
        <v>0</v>
      </c>
      <c r="W485" s="162">
        <f>IFERROR(((V485/U485)*1),0)</f>
        <v>0</v>
      </c>
      <c r="X485" s="379"/>
    </row>
    <row r="486" spans="1:24" ht="15.75" hidden="1" thickBot="1" x14ac:dyDescent="0.3">
      <c r="A486" s="386" t="s">
        <v>289</v>
      </c>
      <c r="B486" s="387"/>
      <c r="C486" s="388"/>
      <c r="D486" s="163"/>
      <c r="E486" s="167"/>
      <c r="F486" s="275">
        <f>SUM(F481:F485)</f>
        <v>0</v>
      </c>
      <c r="G486" s="274">
        <f t="shared" ref="G486:H486" si="638">SUM(G481:G485)</f>
        <v>0</v>
      </c>
      <c r="H486" s="165">
        <f t="shared" si="638"/>
        <v>0</v>
      </c>
      <c r="I486" s="248">
        <v>1</v>
      </c>
      <c r="J486" s="231">
        <f t="shared" ref="J486:L486" si="639">SUM(J481:J485)</f>
        <v>0</v>
      </c>
      <c r="K486" s="231">
        <f t="shared" si="639"/>
        <v>0</v>
      </c>
      <c r="L486" s="231">
        <f t="shared" si="639"/>
        <v>0</v>
      </c>
      <c r="M486" s="248">
        <v>1</v>
      </c>
      <c r="N486" s="231">
        <f>N481</f>
        <v>0</v>
      </c>
      <c r="O486" s="231">
        <f t="shared" ref="O486:Q486" si="640">SUM(O481:O485)</f>
        <v>0</v>
      </c>
      <c r="P486" s="231">
        <f t="shared" si="640"/>
        <v>0</v>
      </c>
      <c r="Q486" s="231">
        <f t="shared" si="640"/>
        <v>0</v>
      </c>
      <c r="R486" s="248">
        <v>1</v>
      </c>
      <c r="S486" s="231">
        <f>S481</f>
        <v>0</v>
      </c>
      <c r="T486" s="243">
        <f>T481</f>
        <v>0</v>
      </c>
      <c r="U486" s="236">
        <f>SUM(U481:U485)</f>
        <v>0</v>
      </c>
      <c r="V486" s="237">
        <f>SUM(V481:V485)</f>
        <v>0</v>
      </c>
      <c r="W486" s="166">
        <f>IFERROR(((V486/U486)*1),0)</f>
        <v>0</v>
      </c>
      <c r="X486" s="241">
        <f>IFERROR(((1-(1-T486)*W486)*1),0)</f>
        <v>1</v>
      </c>
    </row>
    <row r="487" spans="1:24" hidden="1" x14ac:dyDescent="0.25">
      <c r="A487" s="397">
        <f>A481+1</f>
        <v>81</v>
      </c>
      <c r="B487" s="398"/>
      <c r="C487" s="399"/>
      <c r="D487" s="399"/>
      <c r="E487" s="160" t="s">
        <v>284</v>
      </c>
      <c r="F487" s="272">
        <v>0</v>
      </c>
      <c r="G487" s="272">
        <v>0</v>
      </c>
      <c r="H487" s="161">
        <f>F487+G487</f>
        <v>0</v>
      </c>
      <c r="I487" s="247" t="e">
        <f>H487/$H$492</f>
        <v>#DIV/0!</v>
      </c>
      <c r="J487" s="227">
        <v>0</v>
      </c>
      <c r="K487" s="227">
        <v>0</v>
      </c>
      <c r="L487" s="230">
        <f>J487+K487</f>
        <v>0</v>
      </c>
      <c r="M487" s="247" t="e">
        <f>L487/$L$492</f>
        <v>#DIV/0!</v>
      </c>
      <c r="N487" s="400">
        <v>0</v>
      </c>
      <c r="O487" s="227">
        <v>0</v>
      </c>
      <c r="P487" s="227">
        <v>0</v>
      </c>
      <c r="Q487" s="230">
        <f>O487+P487</f>
        <v>0</v>
      </c>
      <c r="R487" s="247" t="e">
        <f>Q487/$Q$492</f>
        <v>#DIV/0!</v>
      </c>
      <c r="S487" s="395">
        <f>N492-Q492</f>
        <v>0</v>
      </c>
      <c r="T487" s="376">
        <f>IFERROR((S487/N492),0)</f>
        <v>0</v>
      </c>
      <c r="U487" s="227">
        <v>0</v>
      </c>
      <c r="V487" s="227">
        <v>0</v>
      </c>
      <c r="W487" s="162">
        <f>IFERROR(((V487/U487)*1),0)</f>
        <v>0</v>
      </c>
      <c r="X487" s="396"/>
    </row>
    <row r="488" spans="1:24" hidden="1" x14ac:dyDescent="0.25">
      <c r="A488" s="397"/>
      <c r="B488" s="398"/>
      <c r="C488" s="399"/>
      <c r="D488" s="399"/>
      <c r="E488" s="160" t="s">
        <v>285</v>
      </c>
      <c r="F488" s="272">
        <v>0</v>
      </c>
      <c r="G488" s="272">
        <v>0</v>
      </c>
      <c r="H488" s="161">
        <f t="shared" ref="H488:H491" si="641">F488+G488</f>
        <v>0</v>
      </c>
      <c r="I488" s="247" t="e">
        <f t="shared" ref="I488:I491" si="642">H488/$H$492</f>
        <v>#DIV/0!</v>
      </c>
      <c r="J488" s="227">
        <v>0</v>
      </c>
      <c r="K488" s="227">
        <v>0</v>
      </c>
      <c r="L488" s="230">
        <f t="shared" ref="L488:L491" si="643">J488+K488</f>
        <v>0</v>
      </c>
      <c r="M488" s="247" t="e">
        <f t="shared" ref="M488:M491" si="644">L488/$L$492</f>
        <v>#DIV/0!</v>
      </c>
      <c r="N488" s="400"/>
      <c r="O488" s="227">
        <v>0</v>
      </c>
      <c r="P488" s="227">
        <v>0</v>
      </c>
      <c r="Q488" s="230">
        <f t="shared" ref="Q488:Q491" si="645">O488+P488</f>
        <v>0</v>
      </c>
      <c r="R488" s="247" t="e">
        <f t="shared" ref="R488:R491" si="646">Q488/$Q$492</f>
        <v>#DIV/0!</v>
      </c>
      <c r="S488" s="395"/>
      <c r="T488" s="376"/>
      <c r="U488" s="227">
        <v>0</v>
      </c>
      <c r="V488" s="227">
        <v>0</v>
      </c>
      <c r="W488" s="162">
        <f t="shared" ref="W488:W489" si="647">IFERROR(((V488/U488)*1),0)</f>
        <v>0</v>
      </c>
      <c r="X488" s="378"/>
    </row>
    <row r="489" spans="1:24" hidden="1" x14ac:dyDescent="0.25">
      <c r="A489" s="397"/>
      <c r="B489" s="398"/>
      <c r="C489" s="399"/>
      <c r="D489" s="399"/>
      <c r="E489" s="160" t="s">
        <v>286</v>
      </c>
      <c r="F489" s="272">
        <v>0</v>
      </c>
      <c r="G489" s="272">
        <v>0</v>
      </c>
      <c r="H489" s="161">
        <f t="shared" si="641"/>
        <v>0</v>
      </c>
      <c r="I489" s="247" t="e">
        <f t="shared" si="642"/>
        <v>#DIV/0!</v>
      </c>
      <c r="J489" s="227">
        <v>0</v>
      </c>
      <c r="K489" s="227">
        <v>0</v>
      </c>
      <c r="L489" s="230">
        <f t="shared" si="643"/>
        <v>0</v>
      </c>
      <c r="M489" s="247" t="e">
        <f t="shared" si="644"/>
        <v>#DIV/0!</v>
      </c>
      <c r="N489" s="400"/>
      <c r="O489" s="227">
        <v>0</v>
      </c>
      <c r="P489" s="227">
        <v>0</v>
      </c>
      <c r="Q489" s="230">
        <f t="shared" si="645"/>
        <v>0</v>
      </c>
      <c r="R489" s="247" t="e">
        <f t="shared" si="646"/>
        <v>#DIV/0!</v>
      </c>
      <c r="S489" s="395"/>
      <c r="T489" s="376"/>
      <c r="U489" s="227">
        <v>0</v>
      </c>
      <c r="V489" s="227">
        <v>0</v>
      </c>
      <c r="W489" s="162">
        <f t="shared" si="647"/>
        <v>0</v>
      </c>
      <c r="X489" s="378"/>
    </row>
    <row r="490" spans="1:24" hidden="1" x14ac:dyDescent="0.25">
      <c r="A490" s="397"/>
      <c r="B490" s="398"/>
      <c r="C490" s="399"/>
      <c r="D490" s="399"/>
      <c r="E490" s="160" t="s">
        <v>287</v>
      </c>
      <c r="F490" s="272">
        <v>0</v>
      </c>
      <c r="G490" s="272">
        <v>0</v>
      </c>
      <c r="H490" s="161">
        <f t="shared" si="641"/>
        <v>0</v>
      </c>
      <c r="I490" s="247" t="e">
        <f t="shared" si="642"/>
        <v>#DIV/0!</v>
      </c>
      <c r="J490" s="227">
        <v>0</v>
      </c>
      <c r="K490" s="227">
        <v>0</v>
      </c>
      <c r="L490" s="230">
        <f t="shared" si="643"/>
        <v>0</v>
      </c>
      <c r="M490" s="247" t="e">
        <f t="shared" si="644"/>
        <v>#DIV/0!</v>
      </c>
      <c r="N490" s="400"/>
      <c r="O490" s="227">
        <v>0</v>
      </c>
      <c r="P490" s="227">
        <v>0</v>
      </c>
      <c r="Q490" s="230">
        <f t="shared" si="645"/>
        <v>0</v>
      </c>
      <c r="R490" s="247" t="e">
        <f t="shared" si="646"/>
        <v>#DIV/0!</v>
      </c>
      <c r="S490" s="395"/>
      <c r="T490" s="376"/>
      <c r="U490" s="227">
        <v>0</v>
      </c>
      <c r="V490" s="227">
        <v>0</v>
      </c>
      <c r="W490" s="162">
        <f>IFERROR(((V490/U490)*1),0)</f>
        <v>0</v>
      </c>
      <c r="X490" s="378"/>
    </row>
    <row r="491" spans="1:24" ht="15.75" hidden="1" thickBot="1" x14ac:dyDescent="0.3">
      <c r="A491" s="397"/>
      <c r="B491" s="398"/>
      <c r="C491" s="399"/>
      <c r="D491" s="399"/>
      <c r="E491" s="160" t="s">
        <v>288</v>
      </c>
      <c r="F491" s="272">
        <v>0</v>
      </c>
      <c r="G491" s="272">
        <v>0</v>
      </c>
      <c r="H491" s="161">
        <f t="shared" si="641"/>
        <v>0</v>
      </c>
      <c r="I491" s="247" t="e">
        <f t="shared" si="642"/>
        <v>#DIV/0!</v>
      </c>
      <c r="J491" s="227">
        <v>0</v>
      </c>
      <c r="K491" s="227">
        <v>0</v>
      </c>
      <c r="L491" s="230">
        <f t="shared" si="643"/>
        <v>0</v>
      </c>
      <c r="M491" s="247" t="e">
        <f t="shared" si="644"/>
        <v>#DIV/0!</v>
      </c>
      <c r="N491" s="400"/>
      <c r="O491" s="227">
        <v>0</v>
      </c>
      <c r="P491" s="227">
        <v>0</v>
      </c>
      <c r="Q491" s="230">
        <f t="shared" si="645"/>
        <v>0</v>
      </c>
      <c r="R491" s="247" t="e">
        <f t="shared" si="646"/>
        <v>#DIV/0!</v>
      </c>
      <c r="S491" s="395"/>
      <c r="T491" s="376"/>
      <c r="U491" s="227">
        <v>0</v>
      </c>
      <c r="V491" s="227">
        <v>0</v>
      </c>
      <c r="W491" s="162">
        <f>IFERROR(((V491/U491)*1),0)</f>
        <v>0</v>
      </c>
      <c r="X491" s="379"/>
    </row>
    <row r="492" spans="1:24" ht="15.75" hidden="1" thickBot="1" x14ac:dyDescent="0.3">
      <c r="A492" s="386" t="s">
        <v>289</v>
      </c>
      <c r="B492" s="387"/>
      <c r="C492" s="388"/>
      <c r="D492" s="163"/>
      <c r="E492" s="167"/>
      <c r="F492" s="275">
        <f>SUM(F487:F491)</f>
        <v>0</v>
      </c>
      <c r="G492" s="274">
        <f t="shared" ref="G492:H492" si="648">SUM(G487:G491)</f>
        <v>0</v>
      </c>
      <c r="H492" s="165">
        <f t="shared" si="648"/>
        <v>0</v>
      </c>
      <c r="I492" s="248">
        <v>1</v>
      </c>
      <c r="J492" s="231">
        <f t="shared" ref="J492:L492" si="649">SUM(J487:J491)</f>
        <v>0</v>
      </c>
      <c r="K492" s="231">
        <f t="shared" si="649"/>
        <v>0</v>
      </c>
      <c r="L492" s="231">
        <f t="shared" si="649"/>
        <v>0</v>
      </c>
      <c r="M492" s="248">
        <v>1</v>
      </c>
      <c r="N492" s="231">
        <f>N487</f>
        <v>0</v>
      </c>
      <c r="O492" s="231">
        <f t="shared" ref="O492:Q492" si="650">SUM(O487:O491)</f>
        <v>0</v>
      </c>
      <c r="P492" s="231">
        <f t="shared" si="650"/>
        <v>0</v>
      </c>
      <c r="Q492" s="231">
        <f t="shared" si="650"/>
        <v>0</v>
      </c>
      <c r="R492" s="248">
        <v>1</v>
      </c>
      <c r="S492" s="231">
        <f>S487</f>
        <v>0</v>
      </c>
      <c r="T492" s="243">
        <f>T487</f>
        <v>0</v>
      </c>
      <c r="U492" s="236">
        <f>SUM(U487:U491)</f>
        <v>0</v>
      </c>
      <c r="V492" s="237">
        <f>SUM(V487:V491)</f>
        <v>0</v>
      </c>
      <c r="W492" s="166">
        <f>IFERROR(((V492/U492)*1),0)</f>
        <v>0</v>
      </c>
      <c r="X492" s="241">
        <f>IFERROR(((1-(1-T492)*W492)*1),0)</f>
        <v>1</v>
      </c>
    </row>
    <row r="493" spans="1:24" hidden="1" x14ac:dyDescent="0.25">
      <c r="A493" s="397">
        <f>A487+1</f>
        <v>82</v>
      </c>
      <c r="B493" s="398"/>
      <c r="C493" s="399"/>
      <c r="D493" s="399"/>
      <c r="E493" s="160" t="s">
        <v>284</v>
      </c>
      <c r="F493" s="272">
        <v>0</v>
      </c>
      <c r="G493" s="272">
        <v>0</v>
      </c>
      <c r="H493" s="161">
        <f>F493+G493</f>
        <v>0</v>
      </c>
      <c r="I493" s="247" t="e">
        <f>H493/$H$498</f>
        <v>#DIV/0!</v>
      </c>
      <c r="J493" s="227">
        <v>0</v>
      </c>
      <c r="K493" s="227">
        <v>0</v>
      </c>
      <c r="L493" s="230">
        <f>J493+K493</f>
        <v>0</v>
      </c>
      <c r="M493" s="247" t="e">
        <f>L493/$L$498</f>
        <v>#DIV/0!</v>
      </c>
      <c r="N493" s="400">
        <v>0</v>
      </c>
      <c r="O493" s="227">
        <v>0</v>
      </c>
      <c r="P493" s="227">
        <v>0</v>
      </c>
      <c r="Q493" s="230">
        <f>O493+P493</f>
        <v>0</v>
      </c>
      <c r="R493" s="247" t="e">
        <f>Q493/$Q$498</f>
        <v>#DIV/0!</v>
      </c>
      <c r="S493" s="395">
        <f>N498-Q498</f>
        <v>0</v>
      </c>
      <c r="T493" s="376">
        <f>IFERROR((S493/N498),0)</f>
        <v>0</v>
      </c>
      <c r="U493" s="227">
        <v>0</v>
      </c>
      <c r="V493" s="227">
        <v>0</v>
      </c>
      <c r="W493" s="162">
        <f>IFERROR(((V493/U493)*1),0)</f>
        <v>0</v>
      </c>
      <c r="X493" s="396"/>
    </row>
    <row r="494" spans="1:24" hidden="1" x14ac:dyDescent="0.25">
      <c r="A494" s="397"/>
      <c r="B494" s="398"/>
      <c r="C494" s="399"/>
      <c r="D494" s="399"/>
      <c r="E494" s="160" t="s">
        <v>285</v>
      </c>
      <c r="F494" s="272">
        <v>0</v>
      </c>
      <c r="G494" s="272">
        <v>0</v>
      </c>
      <c r="H494" s="161">
        <f t="shared" ref="H494:H497" si="651">F494+G494</f>
        <v>0</v>
      </c>
      <c r="I494" s="247" t="e">
        <f t="shared" ref="I494:I497" si="652">H494/$H$498</f>
        <v>#DIV/0!</v>
      </c>
      <c r="J494" s="227">
        <v>0</v>
      </c>
      <c r="K494" s="227">
        <v>0</v>
      </c>
      <c r="L494" s="230">
        <f t="shared" ref="L494:L497" si="653">J494+K494</f>
        <v>0</v>
      </c>
      <c r="M494" s="247" t="e">
        <f t="shared" ref="M494:M497" si="654">L494/$L$498</f>
        <v>#DIV/0!</v>
      </c>
      <c r="N494" s="400"/>
      <c r="O494" s="227">
        <v>0</v>
      </c>
      <c r="P494" s="227">
        <v>0</v>
      </c>
      <c r="Q494" s="230">
        <f t="shared" ref="Q494:Q497" si="655">O494+P494</f>
        <v>0</v>
      </c>
      <c r="R494" s="247" t="e">
        <f t="shared" ref="R494:R497" si="656">Q494/$Q$498</f>
        <v>#DIV/0!</v>
      </c>
      <c r="S494" s="395"/>
      <c r="T494" s="376"/>
      <c r="U494" s="227">
        <v>0</v>
      </c>
      <c r="V494" s="227">
        <v>0</v>
      </c>
      <c r="W494" s="162">
        <f t="shared" ref="W494:W495" si="657">IFERROR(((V494/U494)*1),0)</f>
        <v>0</v>
      </c>
      <c r="X494" s="378"/>
    </row>
    <row r="495" spans="1:24" hidden="1" x14ac:dyDescent="0.25">
      <c r="A495" s="397"/>
      <c r="B495" s="398"/>
      <c r="C495" s="399"/>
      <c r="D495" s="399"/>
      <c r="E495" s="160" t="s">
        <v>286</v>
      </c>
      <c r="F495" s="272">
        <v>0</v>
      </c>
      <c r="G495" s="272">
        <v>0</v>
      </c>
      <c r="H495" s="161">
        <f t="shared" si="651"/>
        <v>0</v>
      </c>
      <c r="I495" s="247" t="e">
        <f t="shared" si="652"/>
        <v>#DIV/0!</v>
      </c>
      <c r="J495" s="227">
        <v>0</v>
      </c>
      <c r="K495" s="227">
        <v>0</v>
      </c>
      <c r="L495" s="230">
        <f t="shared" si="653"/>
        <v>0</v>
      </c>
      <c r="M495" s="247" t="e">
        <f t="shared" si="654"/>
        <v>#DIV/0!</v>
      </c>
      <c r="N495" s="400"/>
      <c r="O495" s="227">
        <v>0</v>
      </c>
      <c r="P495" s="227">
        <v>0</v>
      </c>
      <c r="Q495" s="230">
        <f t="shared" si="655"/>
        <v>0</v>
      </c>
      <c r="R495" s="247" t="e">
        <f t="shared" si="656"/>
        <v>#DIV/0!</v>
      </c>
      <c r="S495" s="395"/>
      <c r="T495" s="376"/>
      <c r="U495" s="227">
        <v>0</v>
      </c>
      <c r="V495" s="227">
        <v>0</v>
      </c>
      <c r="W495" s="162">
        <f t="shared" si="657"/>
        <v>0</v>
      </c>
      <c r="X495" s="378"/>
    </row>
    <row r="496" spans="1:24" hidden="1" x14ac:dyDescent="0.25">
      <c r="A496" s="397"/>
      <c r="B496" s="398"/>
      <c r="C496" s="399"/>
      <c r="D496" s="399"/>
      <c r="E496" s="160" t="s">
        <v>287</v>
      </c>
      <c r="F496" s="272">
        <v>0</v>
      </c>
      <c r="G496" s="272">
        <v>0</v>
      </c>
      <c r="H496" s="161">
        <f t="shared" si="651"/>
        <v>0</v>
      </c>
      <c r="I496" s="247" t="e">
        <f t="shared" si="652"/>
        <v>#DIV/0!</v>
      </c>
      <c r="J496" s="227">
        <v>0</v>
      </c>
      <c r="K496" s="227">
        <v>0</v>
      </c>
      <c r="L496" s="230">
        <f t="shared" si="653"/>
        <v>0</v>
      </c>
      <c r="M496" s="247" t="e">
        <f t="shared" si="654"/>
        <v>#DIV/0!</v>
      </c>
      <c r="N496" s="400"/>
      <c r="O496" s="227">
        <v>0</v>
      </c>
      <c r="P496" s="227">
        <v>0</v>
      </c>
      <c r="Q496" s="230">
        <f t="shared" si="655"/>
        <v>0</v>
      </c>
      <c r="R496" s="247" t="e">
        <f t="shared" si="656"/>
        <v>#DIV/0!</v>
      </c>
      <c r="S496" s="395"/>
      <c r="T496" s="376"/>
      <c r="U496" s="227">
        <v>0</v>
      </c>
      <c r="V496" s="227">
        <v>0</v>
      </c>
      <c r="W496" s="162">
        <f>IFERROR(((V496/U496)*1),0)</f>
        <v>0</v>
      </c>
      <c r="X496" s="378"/>
    </row>
    <row r="497" spans="1:24" ht="15.75" hidden="1" thickBot="1" x14ac:dyDescent="0.3">
      <c r="A497" s="397"/>
      <c r="B497" s="398"/>
      <c r="C497" s="399"/>
      <c r="D497" s="399"/>
      <c r="E497" s="160" t="s">
        <v>288</v>
      </c>
      <c r="F497" s="272">
        <v>0</v>
      </c>
      <c r="G497" s="272">
        <v>0</v>
      </c>
      <c r="H497" s="161">
        <f t="shared" si="651"/>
        <v>0</v>
      </c>
      <c r="I497" s="247" t="e">
        <f t="shared" si="652"/>
        <v>#DIV/0!</v>
      </c>
      <c r="J497" s="227">
        <v>0</v>
      </c>
      <c r="K497" s="227">
        <v>0</v>
      </c>
      <c r="L497" s="230">
        <f t="shared" si="653"/>
        <v>0</v>
      </c>
      <c r="M497" s="247" t="e">
        <f t="shared" si="654"/>
        <v>#DIV/0!</v>
      </c>
      <c r="N497" s="400"/>
      <c r="O497" s="227">
        <v>0</v>
      </c>
      <c r="P497" s="227">
        <v>0</v>
      </c>
      <c r="Q497" s="230">
        <f t="shared" si="655"/>
        <v>0</v>
      </c>
      <c r="R497" s="247" t="e">
        <f t="shared" si="656"/>
        <v>#DIV/0!</v>
      </c>
      <c r="S497" s="395"/>
      <c r="T497" s="376"/>
      <c r="U497" s="227">
        <v>0</v>
      </c>
      <c r="V497" s="227">
        <v>0</v>
      </c>
      <c r="W497" s="162">
        <f>IFERROR(((V497/U497)*1),0)</f>
        <v>0</v>
      </c>
      <c r="X497" s="379"/>
    </row>
    <row r="498" spans="1:24" ht="15.75" hidden="1" thickBot="1" x14ac:dyDescent="0.3">
      <c r="A498" s="386" t="s">
        <v>289</v>
      </c>
      <c r="B498" s="387"/>
      <c r="C498" s="388"/>
      <c r="D498" s="163"/>
      <c r="E498" s="167"/>
      <c r="F498" s="275">
        <f>SUM(F493:F497)</f>
        <v>0</v>
      </c>
      <c r="G498" s="274">
        <f t="shared" ref="G498:H498" si="658">SUM(G493:G497)</f>
        <v>0</v>
      </c>
      <c r="H498" s="165">
        <f t="shared" si="658"/>
        <v>0</v>
      </c>
      <c r="I498" s="248">
        <v>1</v>
      </c>
      <c r="J498" s="231">
        <f t="shared" ref="J498:L498" si="659">SUM(J493:J497)</f>
        <v>0</v>
      </c>
      <c r="K498" s="231">
        <f t="shared" si="659"/>
        <v>0</v>
      </c>
      <c r="L498" s="231">
        <f t="shared" si="659"/>
        <v>0</v>
      </c>
      <c r="M498" s="248">
        <v>1</v>
      </c>
      <c r="N498" s="231">
        <f>N493</f>
        <v>0</v>
      </c>
      <c r="O498" s="231">
        <f t="shared" ref="O498:Q498" si="660">SUM(O493:O497)</f>
        <v>0</v>
      </c>
      <c r="P498" s="231">
        <f t="shared" si="660"/>
        <v>0</v>
      </c>
      <c r="Q498" s="231">
        <f t="shared" si="660"/>
        <v>0</v>
      </c>
      <c r="R498" s="248">
        <v>1</v>
      </c>
      <c r="S498" s="231">
        <f>S493</f>
        <v>0</v>
      </c>
      <c r="T498" s="243">
        <f>T493</f>
        <v>0</v>
      </c>
      <c r="U498" s="236">
        <f>SUM(U493:U497)</f>
        <v>0</v>
      </c>
      <c r="V498" s="237">
        <f>SUM(V493:V497)</f>
        <v>0</v>
      </c>
      <c r="W498" s="166">
        <f>IFERROR(((V498/U498)*1),0)</f>
        <v>0</v>
      </c>
      <c r="X498" s="241">
        <f>IFERROR(((1-(1-T498)*W498)*1),0)</f>
        <v>1</v>
      </c>
    </row>
    <row r="499" spans="1:24" hidden="1" x14ac:dyDescent="0.25">
      <c r="A499" s="397">
        <f>A493+1</f>
        <v>83</v>
      </c>
      <c r="B499" s="398"/>
      <c r="C499" s="399"/>
      <c r="D499" s="399"/>
      <c r="E499" s="160" t="s">
        <v>284</v>
      </c>
      <c r="F499" s="272">
        <v>0</v>
      </c>
      <c r="G499" s="272">
        <v>0</v>
      </c>
      <c r="H499" s="161">
        <f>F499+G499</f>
        <v>0</v>
      </c>
      <c r="I499" s="247" t="e">
        <f>H499/$H$504</f>
        <v>#DIV/0!</v>
      </c>
      <c r="J499" s="227">
        <v>0</v>
      </c>
      <c r="K499" s="227">
        <v>0</v>
      </c>
      <c r="L499" s="230">
        <f>J499+K499</f>
        <v>0</v>
      </c>
      <c r="M499" s="247" t="e">
        <f>L499/$L$504</f>
        <v>#DIV/0!</v>
      </c>
      <c r="N499" s="400">
        <v>0</v>
      </c>
      <c r="O499" s="227">
        <v>0</v>
      </c>
      <c r="P499" s="227">
        <v>0</v>
      </c>
      <c r="Q499" s="230">
        <f>O499+P499</f>
        <v>0</v>
      </c>
      <c r="R499" s="247" t="e">
        <f>Q499/$Q$504</f>
        <v>#DIV/0!</v>
      </c>
      <c r="S499" s="395">
        <f>N504-Q504</f>
        <v>0</v>
      </c>
      <c r="T499" s="376">
        <f>IFERROR((S499/N504),0)</f>
        <v>0</v>
      </c>
      <c r="U499" s="227">
        <v>0</v>
      </c>
      <c r="V499" s="227">
        <v>0</v>
      </c>
      <c r="W499" s="162">
        <f>IFERROR(((V499/U499)*1),0)</f>
        <v>0</v>
      </c>
      <c r="X499" s="396"/>
    </row>
    <row r="500" spans="1:24" hidden="1" x14ac:dyDescent="0.25">
      <c r="A500" s="397"/>
      <c r="B500" s="398"/>
      <c r="C500" s="399"/>
      <c r="D500" s="399"/>
      <c r="E500" s="160" t="s">
        <v>285</v>
      </c>
      <c r="F500" s="272">
        <v>0</v>
      </c>
      <c r="G500" s="272">
        <v>0</v>
      </c>
      <c r="H500" s="161">
        <f t="shared" ref="H500:H503" si="661">F500+G500</f>
        <v>0</v>
      </c>
      <c r="I500" s="247" t="e">
        <f t="shared" ref="I500:I503" si="662">H500/$H$504</f>
        <v>#DIV/0!</v>
      </c>
      <c r="J500" s="227">
        <v>0</v>
      </c>
      <c r="K500" s="227">
        <v>0</v>
      </c>
      <c r="L500" s="230">
        <f t="shared" ref="L500:L503" si="663">J500+K500</f>
        <v>0</v>
      </c>
      <c r="M500" s="247" t="e">
        <f t="shared" ref="M500:M503" si="664">L500/$L$504</f>
        <v>#DIV/0!</v>
      </c>
      <c r="N500" s="400"/>
      <c r="O500" s="227">
        <v>0</v>
      </c>
      <c r="P500" s="227">
        <v>0</v>
      </c>
      <c r="Q500" s="230">
        <f t="shared" ref="Q500:Q503" si="665">O500+P500</f>
        <v>0</v>
      </c>
      <c r="R500" s="247" t="e">
        <f t="shared" ref="R500:R503" si="666">Q500/$Q$504</f>
        <v>#DIV/0!</v>
      </c>
      <c r="S500" s="395"/>
      <c r="T500" s="376"/>
      <c r="U500" s="227">
        <v>0</v>
      </c>
      <c r="V500" s="227">
        <v>0</v>
      </c>
      <c r="W500" s="162">
        <f t="shared" ref="W500:W501" si="667">IFERROR(((V500/U500)*1),0)</f>
        <v>0</v>
      </c>
      <c r="X500" s="378"/>
    </row>
    <row r="501" spans="1:24" hidden="1" x14ac:dyDescent="0.25">
      <c r="A501" s="397"/>
      <c r="B501" s="398"/>
      <c r="C501" s="399"/>
      <c r="D501" s="399"/>
      <c r="E501" s="160" t="s">
        <v>286</v>
      </c>
      <c r="F501" s="272">
        <v>0</v>
      </c>
      <c r="G501" s="272">
        <v>0</v>
      </c>
      <c r="H501" s="161">
        <f t="shared" si="661"/>
        <v>0</v>
      </c>
      <c r="I501" s="247" t="e">
        <f t="shared" si="662"/>
        <v>#DIV/0!</v>
      </c>
      <c r="J501" s="227">
        <v>0</v>
      </c>
      <c r="K501" s="227">
        <v>0</v>
      </c>
      <c r="L501" s="230">
        <f t="shared" si="663"/>
        <v>0</v>
      </c>
      <c r="M501" s="247" t="e">
        <f t="shared" si="664"/>
        <v>#DIV/0!</v>
      </c>
      <c r="N501" s="400"/>
      <c r="O501" s="227">
        <v>0</v>
      </c>
      <c r="P501" s="227">
        <v>0</v>
      </c>
      <c r="Q501" s="230">
        <f t="shared" si="665"/>
        <v>0</v>
      </c>
      <c r="R501" s="247" t="e">
        <f t="shared" si="666"/>
        <v>#DIV/0!</v>
      </c>
      <c r="S501" s="395"/>
      <c r="T501" s="376"/>
      <c r="U501" s="227">
        <v>0</v>
      </c>
      <c r="V501" s="227">
        <v>0</v>
      </c>
      <c r="W501" s="162">
        <f t="shared" si="667"/>
        <v>0</v>
      </c>
      <c r="X501" s="378"/>
    </row>
    <row r="502" spans="1:24" hidden="1" x14ac:dyDescent="0.25">
      <c r="A502" s="397"/>
      <c r="B502" s="398"/>
      <c r="C502" s="399"/>
      <c r="D502" s="399"/>
      <c r="E502" s="160" t="s">
        <v>287</v>
      </c>
      <c r="F502" s="272">
        <v>0</v>
      </c>
      <c r="G502" s="272">
        <v>0</v>
      </c>
      <c r="H502" s="161">
        <f t="shared" si="661"/>
        <v>0</v>
      </c>
      <c r="I502" s="247" t="e">
        <f t="shared" si="662"/>
        <v>#DIV/0!</v>
      </c>
      <c r="J502" s="227">
        <v>0</v>
      </c>
      <c r="K502" s="227">
        <v>0</v>
      </c>
      <c r="L502" s="230">
        <f t="shared" si="663"/>
        <v>0</v>
      </c>
      <c r="M502" s="247" t="e">
        <f t="shared" si="664"/>
        <v>#DIV/0!</v>
      </c>
      <c r="N502" s="400"/>
      <c r="O502" s="227">
        <v>0</v>
      </c>
      <c r="P502" s="227">
        <v>0</v>
      </c>
      <c r="Q502" s="230">
        <f t="shared" si="665"/>
        <v>0</v>
      </c>
      <c r="R502" s="247" t="e">
        <f t="shared" si="666"/>
        <v>#DIV/0!</v>
      </c>
      <c r="S502" s="395"/>
      <c r="T502" s="376"/>
      <c r="U502" s="227">
        <v>0</v>
      </c>
      <c r="V502" s="227">
        <v>0</v>
      </c>
      <c r="W502" s="162">
        <f>IFERROR(((V502/U502)*1),0)</f>
        <v>0</v>
      </c>
      <c r="X502" s="378"/>
    </row>
    <row r="503" spans="1:24" ht="15.75" hidden="1" thickBot="1" x14ac:dyDescent="0.3">
      <c r="A503" s="397"/>
      <c r="B503" s="398"/>
      <c r="C503" s="399"/>
      <c r="D503" s="399"/>
      <c r="E503" s="160" t="s">
        <v>288</v>
      </c>
      <c r="F503" s="272">
        <v>0</v>
      </c>
      <c r="G503" s="272">
        <v>0</v>
      </c>
      <c r="H503" s="161">
        <f t="shared" si="661"/>
        <v>0</v>
      </c>
      <c r="I503" s="247" t="e">
        <f t="shared" si="662"/>
        <v>#DIV/0!</v>
      </c>
      <c r="J503" s="227">
        <v>0</v>
      </c>
      <c r="K503" s="227">
        <v>0</v>
      </c>
      <c r="L503" s="230">
        <f t="shared" si="663"/>
        <v>0</v>
      </c>
      <c r="M503" s="247" t="e">
        <f t="shared" si="664"/>
        <v>#DIV/0!</v>
      </c>
      <c r="N503" s="400"/>
      <c r="O503" s="227">
        <v>0</v>
      </c>
      <c r="P503" s="227">
        <v>0</v>
      </c>
      <c r="Q503" s="230">
        <f t="shared" si="665"/>
        <v>0</v>
      </c>
      <c r="R503" s="247" t="e">
        <f t="shared" si="666"/>
        <v>#DIV/0!</v>
      </c>
      <c r="S503" s="395"/>
      <c r="T503" s="376"/>
      <c r="U503" s="227">
        <v>0</v>
      </c>
      <c r="V503" s="227">
        <v>0</v>
      </c>
      <c r="W503" s="162">
        <f>IFERROR(((V503/U503)*1),0)</f>
        <v>0</v>
      </c>
      <c r="X503" s="379"/>
    </row>
    <row r="504" spans="1:24" ht="15.75" hidden="1" thickBot="1" x14ac:dyDescent="0.3">
      <c r="A504" s="386" t="s">
        <v>289</v>
      </c>
      <c r="B504" s="387"/>
      <c r="C504" s="388"/>
      <c r="D504" s="163"/>
      <c r="E504" s="167"/>
      <c r="F504" s="275">
        <f>SUM(F499:F503)</f>
        <v>0</v>
      </c>
      <c r="G504" s="274">
        <f t="shared" ref="G504:H504" si="668">SUM(G499:G503)</f>
        <v>0</v>
      </c>
      <c r="H504" s="165">
        <f t="shared" si="668"/>
        <v>0</v>
      </c>
      <c r="I504" s="248">
        <v>1</v>
      </c>
      <c r="J504" s="231">
        <f t="shared" ref="J504:L504" si="669">SUM(J499:J503)</f>
        <v>0</v>
      </c>
      <c r="K504" s="231">
        <f t="shared" si="669"/>
        <v>0</v>
      </c>
      <c r="L504" s="231">
        <f t="shared" si="669"/>
        <v>0</v>
      </c>
      <c r="M504" s="248">
        <v>1</v>
      </c>
      <c r="N504" s="231">
        <f>N499</f>
        <v>0</v>
      </c>
      <c r="O504" s="231">
        <f t="shared" ref="O504:Q504" si="670">SUM(O499:O503)</f>
        <v>0</v>
      </c>
      <c r="P504" s="231">
        <f t="shared" si="670"/>
        <v>0</v>
      </c>
      <c r="Q504" s="231">
        <f t="shared" si="670"/>
        <v>0</v>
      </c>
      <c r="R504" s="248">
        <v>1</v>
      </c>
      <c r="S504" s="231">
        <f>S499</f>
        <v>0</v>
      </c>
      <c r="T504" s="243">
        <f>T499</f>
        <v>0</v>
      </c>
      <c r="U504" s="236">
        <f>SUM(U499:U503)</f>
        <v>0</v>
      </c>
      <c r="V504" s="237">
        <f>SUM(V499:V503)</f>
        <v>0</v>
      </c>
      <c r="W504" s="166">
        <f>IFERROR(((V504/U504)*1),0)</f>
        <v>0</v>
      </c>
      <c r="X504" s="241">
        <f>IFERROR(((1-(1-T504)*W504)*1),0)</f>
        <v>1</v>
      </c>
    </row>
    <row r="505" spans="1:24" hidden="1" x14ac:dyDescent="0.25">
      <c r="A505" s="397">
        <f>A499+1</f>
        <v>84</v>
      </c>
      <c r="B505" s="398"/>
      <c r="C505" s="399"/>
      <c r="D505" s="399"/>
      <c r="E505" s="160" t="s">
        <v>284</v>
      </c>
      <c r="F505" s="272">
        <v>0</v>
      </c>
      <c r="G505" s="272">
        <v>0</v>
      </c>
      <c r="H505" s="161">
        <f>F505+G505</f>
        <v>0</v>
      </c>
      <c r="I505" s="247" t="e">
        <f>H505/$H$510</f>
        <v>#DIV/0!</v>
      </c>
      <c r="J505" s="227">
        <v>0</v>
      </c>
      <c r="K505" s="227">
        <v>0</v>
      </c>
      <c r="L505" s="230">
        <f>J505+K505</f>
        <v>0</v>
      </c>
      <c r="M505" s="247" t="e">
        <f>L505/$L$510</f>
        <v>#DIV/0!</v>
      </c>
      <c r="N505" s="400">
        <v>0</v>
      </c>
      <c r="O505" s="227">
        <v>0</v>
      </c>
      <c r="P505" s="227">
        <v>0</v>
      </c>
      <c r="Q505" s="230">
        <f>O505+P505</f>
        <v>0</v>
      </c>
      <c r="R505" s="247" t="e">
        <f>Q505/$Q$510</f>
        <v>#DIV/0!</v>
      </c>
      <c r="S505" s="395">
        <f>N510-Q510</f>
        <v>0</v>
      </c>
      <c r="T505" s="376">
        <f>IFERROR((S505/N510),0)</f>
        <v>0</v>
      </c>
      <c r="U505" s="227">
        <v>0</v>
      </c>
      <c r="V505" s="227">
        <v>0</v>
      </c>
      <c r="W505" s="162">
        <f>IFERROR(((V505/U505)*1),0)</f>
        <v>0</v>
      </c>
      <c r="X505" s="396"/>
    </row>
    <row r="506" spans="1:24" hidden="1" x14ac:dyDescent="0.25">
      <c r="A506" s="397"/>
      <c r="B506" s="398"/>
      <c r="C506" s="399"/>
      <c r="D506" s="399"/>
      <c r="E506" s="160" t="s">
        <v>285</v>
      </c>
      <c r="F506" s="272">
        <v>0</v>
      </c>
      <c r="G506" s="272">
        <v>0</v>
      </c>
      <c r="H506" s="161">
        <f t="shared" ref="H506:H509" si="671">F506+G506</f>
        <v>0</v>
      </c>
      <c r="I506" s="247" t="e">
        <f t="shared" ref="I506:I509" si="672">H506/$H$510</f>
        <v>#DIV/0!</v>
      </c>
      <c r="J506" s="227">
        <v>0</v>
      </c>
      <c r="K506" s="227">
        <v>0</v>
      </c>
      <c r="L506" s="230">
        <f t="shared" ref="L506:L509" si="673">J506+K506</f>
        <v>0</v>
      </c>
      <c r="M506" s="247" t="e">
        <f t="shared" ref="M506:M509" si="674">L506/$L$510</f>
        <v>#DIV/0!</v>
      </c>
      <c r="N506" s="400"/>
      <c r="O506" s="227">
        <v>0</v>
      </c>
      <c r="P506" s="227">
        <v>0</v>
      </c>
      <c r="Q506" s="230">
        <f t="shared" ref="Q506:Q509" si="675">O506+P506</f>
        <v>0</v>
      </c>
      <c r="R506" s="247" t="e">
        <f t="shared" ref="R506:R509" si="676">Q506/$Q$510</f>
        <v>#DIV/0!</v>
      </c>
      <c r="S506" s="395"/>
      <c r="T506" s="376"/>
      <c r="U506" s="227">
        <v>0</v>
      </c>
      <c r="V506" s="227">
        <v>0</v>
      </c>
      <c r="W506" s="162">
        <f t="shared" ref="W506:W507" si="677">IFERROR(((V506/U506)*1),0)</f>
        <v>0</v>
      </c>
      <c r="X506" s="378"/>
    </row>
    <row r="507" spans="1:24" hidden="1" x14ac:dyDescent="0.25">
      <c r="A507" s="397"/>
      <c r="B507" s="398"/>
      <c r="C507" s="399"/>
      <c r="D507" s="399"/>
      <c r="E507" s="160" t="s">
        <v>286</v>
      </c>
      <c r="F507" s="272">
        <v>0</v>
      </c>
      <c r="G507" s="272">
        <v>0</v>
      </c>
      <c r="H507" s="161">
        <f t="shared" si="671"/>
        <v>0</v>
      </c>
      <c r="I507" s="247" t="e">
        <f t="shared" si="672"/>
        <v>#DIV/0!</v>
      </c>
      <c r="J507" s="227">
        <v>0</v>
      </c>
      <c r="K507" s="227">
        <v>0</v>
      </c>
      <c r="L507" s="230">
        <f t="shared" si="673"/>
        <v>0</v>
      </c>
      <c r="M507" s="247" t="e">
        <f t="shared" si="674"/>
        <v>#DIV/0!</v>
      </c>
      <c r="N507" s="400"/>
      <c r="O507" s="227">
        <v>0</v>
      </c>
      <c r="P507" s="227">
        <v>0</v>
      </c>
      <c r="Q507" s="230">
        <f t="shared" si="675"/>
        <v>0</v>
      </c>
      <c r="R507" s="247" t="e">
        <f t="shared" si="676"/>
        <v>#DIV/0!</v>
      </c>
      <c r="S507" s="395"/>
      <c r="T507" s="376"/>
      <c r="U507" s="227">
        <v>0</v>
      </c>
      <c r="V507" s="227">
        <v>0</v>
      </c>
      <c r="W507" s="162">
        <f t="shared" si="677"/>
        <v>0</v>
      </c>
      <c r="X507" s="378"/>
    </row>
    <row r="508" spans="1:24" hidden="1" x14ac:dyDescent="0.25">
      <c r="A508" s="397"/>
      <c r="B508" s="398"/>
      <c r="C508" s="399"/>
      <c r="D508" s="399"/>
      <c r="E508" s="160" t="s">
        <v>287</v>
      </c>
      <c r="F508" s="272">
        <v>0</v>
      </c>
      <c r="G508" s="272">
        <v>0</v>
      </c>
      <c r="H508" s="161">
        <f t="shared" si="671"/>
        <v>0</v>
      </c>
      <c r="I508" s="247" t="e">
        <f t="shared" si="672"/>
        <v>#DIV/0!</v>
      </c>
      <c r="J508" s="227">
        <v>0</v>
      </c>
      <c r="K508" s="227">
        <v>0</v>
      </c>
      <c r="L508" s="230">
        <f t="shared" si="673"/>
        <v>0</v>
      </c>
      <c r="M508" s="247" t="e">
        <f t="shared" si="674"/>
        <v>#DIV/0!</v>
      </c>
      <c r="N508" s="400"/>
      <c r="O508" s="227">
        <v>0</v>
      </c>
      <c r="P508" s="227">
        <v>0</v>
      </c>
      <c r="Q508" s="230">
        <f t="shared" si="675"/>
        <v>0</v>
      </c>
      <c r="R508" s="247" t="e">
        <f t="shared" si="676"/>
        <v>#DIV/0!</v>
      </c>
      <c r="S508" s="395"/>
      <c r="T508" s="376"/>
      <c r="U508" s="227">
        <v>0</v>
      </c>
      <c r="V508" s="227">
        <v>0</v>
      </c>
      <c r="W508" s="162">
        <f>IFERROR(((V508/U508)*1),0)</f>
        <v>0</v>
      </c>
      <c r="X508" s="378"/>
    </row>
    <row r="509" spans="1:24" ht="15.75" hidden="1" thickBot="1" x14ac:dyDescent="0.3">
      <c r="A509" s="397"/>
      <c r="B509" s="398"/>
      <c r="C509" s="399"/>
      <c r="D509" s="399"/>
      <c r="E509" s="160" t="s">
        <v>288</v>
      </c>
      <c r="F509" s="272">
        <v>0</v>
      </c>
      <c r="G509" s="272">
        <v>0</v>
      </c>
      <c r="H509" s="161">
        <f t="shared" si="671"/>
        <v>0</v>
      </c>
      <c r="I509" s="247" t="e">
        <f t="shared" si="672"/>
        <v>#DIV/0!</v>
      </c>
      <c r="J509" s="227">
        <v>0</v>
      </c>
      <c r="K509" s="227">
        <v>0</v>
      </c>
      <c r="L509" s="230">
        <f t="shared" si="673"/>
        <v>0</v>
      </c>
      <c r="M509" s="247" t="e">
        <f t="shared" si="674"/>
        <v>#DIV/0!</v>
      </c>
      <c r="N509" s="400"/>
      <c r="O509" s="227">
        <v>0</v>
      </c>
      <c r="P509" s="227">
        <v>0</v>
      </c>
      <c r="Q509" s="230">
        <f t="shared" si="675"/>
        <v>0</v>
      </c>
      <c r="R509" s="247" t="e">
        <f t="shared" si="676"/>
        <v>#DIV/0!</v>
      </c>
      <c r="S509" s="395"/>
      <c r="T509" s="376"/>
      <c r="U509" s="227">
        <v>0</v>
      </c>
      <c r="V509" s="227">
        <v>0</v>
      </c>
      <c r="W509" s="162">
        <f>IFERROR(((V509/U509)*1),0)</f>
        <v>0</v>
      </c>
      <c r="X509" s="379"/>
    </row>
    <row r="510" spans="1:24" ht="15.75" hidden="1" thickBot="1" x14ac:dyDescent="0.3">
      <c r="A510" s="386" t="s">
        <v>289</v>
      </c>
      <c r="B510" s="387"/>
      <c r="C510" s="388"/>
      <c r="D510" s="163"/>
      <c r="E510" s="167"/>
      <c r="F510" s="275">
        <f>SUM(F505:F509)</f>
        <v>0</v>
      </c>
      <c r="G510" s="274">
        <f t="shared" ref="G510:H510" si="678">SUM(G505:G509)</f>
        <v>0</v>
      </c>
      <c r="H510" s="165">
        <f t="shared" si="678"/>
        <v>0</v>
      </c>
      <c r="I510" s="248">
        <v>1</v>
      </c>
      <c r="J510" s="231">
        <f t="shared" ref="J510:L510" si="679">SUM(J505:J509)</f>
        <v>0</v>
      </c>
      <c r="K510" s="231">
        <f t="shared" si="679"/>
        <v>0</v>
      </c>
      <c r="L510" s="231">
        <f t="shared" si="679"/>
        <v>0</v>
      </c>
      <c r="M510" s="248">
        <v>1</v>
      </c>
      <c r="N510" s="231">
        <f>N505</f>
        <v>0</v>
      </c>
      <c r="O510" s="231">
        <f t="shared" ref="O510:Q510" si="680">SUM(O505:O509)</f>
        <v>0</v>
      </c>
      <c r="P510" s="231">
        <f t="shared" si="680"/>
        <v>0</v>
      </c>
      <c r="Q510" s="231">
        <f t="shared" si="680"/>
        <v>0</v>
      </c>
      <c r="R510" s="248">
        <v>1</v>
      </c>
      <c r="S510" s="231">
        <f>S505</f>
        <v>0</v>
      </c>
      <c r="T510" s="243">
        <f>T505</f>
        <v>0</v>
      </c>
      <c r="U510" s="236">
        <f>SUM(U505:U509)</f>
        <v>0</v>
      </c>
      <c r="V510" s="237">
        <f>SUM(V505:V509)</f>
        <v>0</v>
      </c>
      <c r="W510" s="166">
        <f>IFERROR(((V510/U510)*1),0)</f>
        <v>0</v>
      </c>
      <c r="X510" s="241">
        <f>IFERROR(((1-(1-T510)*W510)*1),0)</f>
        <v>1</v>
      </c>
    </row>
    <row r="511" spans="1:24" hidden="1" x14ac:dyDescent="0.25">
      <c r="A511" s="397">
        <f>A505+1</f>
        <v>85</v>
      </c>
      <c r="B511" s="398"/>
      <c r="C511" s="399"/>
      <c r="D511" s="399"/>
      <c r="E511" s="160" t="s">
        <v>284</v>
      </c>
      <c r="F511" s="272">
        <v>0</v>
      </c>
      <c r="G511" s="272">
        <v>0</v>
      </c>
      <c r="H511" s="161">
        <f>F511+G511</f>
        <v>0</v>
      </c>
      <c r="I511" s="247" t="e">
        <f>H511/$H$516</f>
        <v>#DIV/0!</v>
      </c>
      <c r="J511" s="227">
        <v>0</v>
      </c>
      <c r="K511" s="227">
        <v>0</v>
      </c>
      <c r="L511" s="230">
        <f>J511+K511</f>
        <v>0</v>
      </c>
      <c r="M511" s="247" t="e">
        <f>L511/$L$516</f>
        <v>#DIV/0!</v>
      </c>
      <c r="N511" s="400">
        <v>0</v>
      </c>
      <c r="O511" s="227">
        <v>0</v>
      </c>
      <c r="P511" s="227">
        <v>0</v>
      </c>
      <c r="Q511" s="230">
        <f>O511+P511</f>
        <v>0</v>
      </c>
      <c r="R511" s="247" t="e">
        <f>Q511/$Q$516</f>
        <v>#DIV/0!</v>
      </c>
      <c r="S511" s="395">
        <f>N516-Q516</f>
        <v>0</v>
      </c>
      <c r="T511" s="376">
        <f>IFERROR((S511/N516),0)</f>
        <v>0</v>
      </c>
      <c r="U511" s="227">
        <v>0</v>
      </c>
      <c r="V511" s="227">
        <v>0</v>
      </c>
      <c r="W511" s="162">
        <f>IFERROR(((V511/U511)*1),0)</f>
        <v>0</v>
      </c>
      <c r="X511" s="396"/>
    </row>
    <row r="512" spans="1:24" hidden="1" x14ac:dyDescent="0.25">
      <c r="A512" s="397"/>
      <c r="B512" s="398"/>
      <c r="C512" s="399"/>
      <c r="D512" s="399"/>
      <c r="E512" s="160" t="s">
        <v>285</v>
      </c>
      <c r="F512" s="272">
        <v>0</v>
      </c>
      <c r="G512" s="272">
        <v>0</v>
      </c>
      <c r="H512" s="161">
        <f t="shared" ref="H512:H515" si="681">F512+G512</f>
        <v>0</v>
      </c>
      <c r="I512" s="247" t="e">
        <f t="shared" ref="I512:I515" si="682">H512/$H$516</f>
        <v>#DIV/0!</v>
      </c>
      <c r="J512" s="227">
        <v>0</v>
      </c>
      <c r="K512" s="227">
        <v>0</v>
      </c>
      <c r="L512" s="230">
        <f t="shared" ref="L512:L515" si="683">J512+K512</f>
        <v>0</v>
      </c>
      <c r="M512" s="247" t="e">
        <f t="shared" ref="M512:M515" si="684">L512/$L$516</f>
        <v>#DIV/0!</v>
      </c>
      <c r="N512" s="400"/>
      <c r="O512" s="227">
        <v>0</v>
      </c>
      <c r="P512" s="227">
        <v>0</v>
      </c>
      <c r="Q512" s="230">
        <f t="shared" ref="Q512:Q515" si="685">O512+P512</f>
        <v>0</v>
      </c>
      <c r="R512" s="247" t="e">
        <f t="shared" ref="R512:R515" si="686">Q512/$Q$516</f>
        <v>#DIV/0!</v>
      </c>
      <c r="S512" s="395"/>
      <c r="T512" s="376"/>
      <c r="U512" s="227">
        <v>0</v>
      </c>
      <c r="V512" s="227">
        <v>0</v>
      </c>
      <c r="W512" s="162">
        <f t="shared" ref="W512:W513" si="687">IFERROR(((V512/U512)*1),0)</f>
        <v>0</v>
      </c>
      <c r="X512" s="378"/>
    </row>
    <row r="513" spans="1:24" hidden="1" x14ac:dyDescent="0.25">
      <c r="A513" s="397"/>
      <c r="B513" s="398"/>
      <c r="C513" s="399"/>
      <c r="D513" s="399"/>
      <c r="E513" s="160" t="s">
        <v>286</v>
      </c>
      <c r="F513" s="272">
        <v>0</v>
      </c>
      <c r="G513" s="272">
        <v>0</v>
      </c>
      <c r="H513" s="161">
        <f t="shared" si="681"/>
        <v>0</v>
      </c>
      <c r="I513" s="247" t="e">
        <f t="shared" si="682"/>
        <v>#DIV/0!</v>
      </c>
      <c r="J513" s="227">
        <v>0</v>
      </c>
      <c r="K513" s="227">
        <v>0</v>
      </c>
      <c r="L513" s="230">
        <f t="shared" si="683"/>
        <v>0</v>
      </c>
      <c r="M513" s="247" t="e">
        <f t="shared" si="684"/>
        <v>#DIV/0!</v>
      </c>
      <c r="N513" s="400"/>
      <c r="O513" s="227">
        <v>0</v>
      </c>
      <c r="P513" s="227">
        <v>0</v>
      </c>
      <c r="Q513" s="230">
        <f t="shared" si="685"/>
        <v>0</v>
      </c>
      <c r="R513" s="247" t="e">
        <f t="shared" si="686"/>
        <v>#DIV/0!</v>
      </c>
      <c r="S513" s="395"/>
      <c r="T513" s="376"/>
      <c r="U513" s="227">
        <v>0</v>
      </c>
      <c r="V513" s="227">
        <v>0</v>
      </c>
      <c r="W513" s="162">
        <f t="shared" si="687"/>
        <v>0</v>
      </c>
      <c r="X513" s="378"/>
    </row>
    <row r="514" spans="1:24" hidden="1" x14ac:dyDescent="0.25">
      <c r="A514" s="397"/>
      <c r="B514" s="398"/>
      <c r="C514" s="399"/>
      <c r="D514" s="399"/>
      <c r="E514" s="160" t="s">
        <v>287</v>
      </c>
      <c r="F514" s="272">
        <v>0</v>
      </c>
      <c r="G514" s="272">
        <v>0</v>
      </c>
      <c r="H514" s="161">
        <f t="shared" si="681"/>
        <v>0</v>
      </c>
      <c r="I514" s="247" t="e">
        <f t="shared" si="682"/>
        <v>#DIV/0!</v>
      </c>
      <c r="J514" s="227">
        <v>0</v>
      </c>
      <c r="K514" s="227">
        <v>0</v>
      </c>
      <c r="L514" s="230">
        <f t="shared" si="683"/>
        <v>0</v>
      </c>
      <c r="M514" s="247" t="e">
        <f t="shared" si="684"/>
        <v>#DIV/0!</v>
      </c>
      <c r="N514" s="400"/>
      <c r="O514" s="227">
        <v>0</v>
      </c>
      <c r="P514" s="227">
        <v>0</v>
      </c>
      <c r="Q514" s="230">
        <f t="shared" si="685"/>
        <v>0</v>
      </c>
      <c r="R514" s="247" t="e">
        <f t="shared" si="686"/>
        <v>#DIV/0!</v>
      </c>
      <c r="S514" s="395"/>
      <c r="T514" s="376"/>
      <c r="U514" s="227">
        <v>0</v>
      </c>
      <c r="V514" s="227">
        <v>0</v>
      </c>
      <c r="W514" s="162">
        <f>IFERROR(((V514/U514)*1),0)</f>
        <v>0</v>
      </c>
      <c r="X514" s="378"/>
    </row>
    <row r="515" spans="1:24" ht="15.75" hidden="1" thickBot="1" x14ac:dyDescent="0.3">
      <c r="A515" s="397"/>
      <c r="B515" s="398"/>
      <c r="C515" s="399"/>
      <c r="D515" s="399"/>
      <c r="E515" s="160" t="s">
        <v>288</v>
      </c>
      <c r="F515" s="272">
        <v>0</v>
      </c>
      <c r="G515" s="272">
        <v>0</v>
      </c>
      <c r="H515" s="161">
        <f t="shared" si="681"/>
        <v>0</v>
      </c>
      <c r="I515" s="247" t="e">
        <f t="shared" si="682"/>
        <v>#DIV/0!</v>
      </c>
      <c r="J515" s="227">
        <v>0</v>
      </c>
      <c r="K515" s="227">
        <v>0</v>
      </c>
      <c r="L515" s="230">
        <f t="shared" si="683"/>
        <v>0</v>
      </c>
      <c r="M515" s="247" t="e">
        <f t="shared" si="684"/>
        <v>#DIV/0!</v>
      </c>
      <c r="N515" s="400"/>
      <c r="O515" s="227">
        <v>0</v>
      </c>
      <c r="P515" s="227">
        <v>0</v>
      </c>
      <c r="Q515" s="230">
        <f t="shared" si="685"/>
        <v>0</v>
      </c>
      <c r="R515" s="247" t="e">
        <f t="shared" si="686"/>
        <v>#DIV/0!</v>
      </c>
      <c r="S515" s="395"/>
      <c r="T515" s="376"/>
      <c r="U515" s="227">
        <v>0</v>
      </c>
      <c r="V515" s="227">
        <v>0</v>
      </c>
      <c r="W515" s="162">
        <f>IFERROR(((V515/U515)*1),0)</f>
        <v>0</v>
      </c>
      <c r="X515" s="379"/>
    </row>
    <row r="516" spans="1:24" ht="15.75" hidden="1" thickBot="1" x14ac:dyDescent="0.3">
      <c r="A516" s="386" t="s">
        <v>289</v>
      </c>
      <c r="B516" s="387"/>
      <c r="C516" s="388"/>
      <c r="D516" s="163"/>
      <c r="E516" s="167"/>
      <c r="F516" s="275">
        <f>SUM(F511:F515)</f>
        <v>0</v>
      </c>
      <c r="G516" s="274">
        <f t="shared" ref="G516:H516" si="688">SUM(G511:G515)</f>
        <v>0</v>
      </c>
      <c r="H516" s="165">
        <f t="shared" si="688"/>
        <v>0</v>
      </c>
      <c r="I516" s="248">
        <v>1</v>
      </c>
      <c r="J516" s="231">
        <f t="shared" ref="J516:L516" si="689">SUM(J511:J515)</f>
        <v>0</v>
      </c>
      <c r="K516" s="231">
        <f t="shared" si="689"/>
        <v>0</v>
      </c>
      <c r="L516" s="231">
        <f t="shared" si="689"/>
        <v>0</v>
      </c>
      <c r="M516" s="248">
        <v>1</v>
      </c>
      <c r="N516" s="231">
        <f>N511</f>
        <v>0</v>
      </c>
      <c r="O516" s="231">
        <f t="shared" ref="O516:Q516" si="690">SUM(O511:O515)</f>
        <v>0</v>
      </c>
      <c r="P516" s="231">
        <f t="shared" si="690"/>
        <v>0</v>
      </c>
      <c r="Q516" s="231">
        <f t="shared" si="690"/>
        <v>0</v>
      </c>
      <c r="R516" s="248">
        <v>1</v>
      </c>
      <c r="S516" s="231">
        <f>S511</f>
        <v>0</v>
      </c>
      <c r="T516" s="243">
        <f>T511</f>
        <v>0</v>
      </c>
      <c r="U516" s="236">
        <f>SUM(U511:U515)</f>
        <v>0</v>
      </c>
      <c r="V516" s="237">
        <f>SUM(V511:V515)</f>
        <v>0</v>
      </c>
      <c r="W516" s="166">
        <f>IFERROR(((V516/U516)*1),0)</f>
        <v>0</v>
      </c>
      <c r="X516" s="241">
        <f>IFERROR(((1-(1-T516)*W516)*1),0)</f>
        <v>1</v>
      </c>
    </row>
    <row r="517" spans="1:24" hidden="1" x14ac:dyDescent="0.25">
      <c r="A517" s="397">
        <f>A511+1</f>
        <v>86</v>
      </c>
      <c r="B517" s="398"/>
      <c r="C517" s="399"/>
      <c r="D517" s="399"/>
      <c r="E517" s="160" t="s">
        <v>284</v>
      </c>
      <c r="F517" s="272">
        <v>0</v>
      </c>
      <c r="G517" s="272">
        <v>0</v>
      </c>
      <c r="H517" s="161">
        <f>F517+G517</f>
        <v>0</v>
      </c>
      <c r="I517" s="247" t="e">
        <f>H517/$H$522</f>
        <v>#DIV/0!</v>
      </c>
      <c r="J517" s="227">
        <v>0</v>
      </c>
      <c r="K517" s="227">
        <v>0</v>
      </c>
      <c r="L517" s="230">
        <f>J517+K517</f>
        <v>0</v>
      </c>
      <c r="M517" s="247" t="e">
        <f>L517/$L$522</f>
        <v>#DIV/0!</v>
      </c>
      <c r="N517" s="400">
        <v>0</v>
      </c>
      <c r="O517" s="227">
        <v>0</v>
      </c>
      <c r="P517" s="227">
        <v>0</v>
      </c>
      <c r="Q517" s="230">
        <f>O517+P517</f>
        <v>0</v>
      </c>
      <c r="R517" s="247" t="e">
        <f>Q517/$Q$522</f>
        <v>#DIV/0!</v>
      </c>
      <c r="S517" s="395">
        <f>N522-Q522</f>
        <v>0</v>
      </c>
      <c r="T517" s="376">
        <f>IFERROR((S517/N522),0)</f>
        <v>0</v>
      </c>
      <c r="U517" s="227">
        <v>0</v>
      </c>
      <c r="V517" s="227">
        <v>0</v>
      </c>
      <c r="W517" s="162">
        <f>IFERROR(((V517/U517)*1),0)</f>
        <v>0</v>
      </c>
      <c r="X517" s="396"/>
    </row>
    <row r="518" spans="1:24" hidden="1" x14ac:dyDescent="0.25">
      <c r="A518" s="397"/>
      <c r="B518" s="398"/>
      <c r="C518" s="399"/>
      <c r="D518" s="399"/>
      <c r="E518" s="160" t="s">
        <v>285</v>
      </c>
      <c r="F518" s="272">
        <v>0</v>
      </c>
      <c r="G518" s="272">
        <v>0</v>
      </c>
      <c r="H518" s="161">
        <f t="shared" ref="H518:H521" si="691">F518+G518</f>
        <v>0</v>
      </c>
      <c r="I518" s="247" t="e">
        <f t="shared" ref="I518:I521" si="692">H518/$H$522</f>
        <v>#DIV/0!</v>
      </c>
      <c r="J518" s="227">
        <v>0</v>
      </c>
      <c r="K518" s="227">
        <v>0</v>
      </c>
      <c r="L518" s="230">
        <f t="shared" ref="L518:L521" si="693">J518+K518</f>
        <v>0</v>
      </c>
      <c r="M518" s="247" t="e">
        <f t="shared" ref="M518:M521" si="694">L518/$L$522</f>
        <v>#DIV/0!</v>
      </c>
      <c r="N518" s="400"/>
      <c r="O518" s="227">
        <v>0</v>
      </c>
      <c r="P518" s="227">
        <v>0</v>
      </c>
      <c r="Q518" s="230">
        <f t="shared" ref="Q518:Q521" si="695">O518+P518</f>
        <v>0</v>
      </c>
      <c r="R518" s="247" t="e">
        <f t="shared" ref="R518:R521" si="696">Q518/$Q$522</f>
        <v>#DIV/0!</v>
      </c>
      <c r="S518" s="395"/>
      <c r="T518" s="376"/>
      <c r="U518" s="227">
        <v>0</v>
      </c>
      <c r="V518" s="227">
        <v>0</v>
      </c>
      <c r="W518" s="162">
        <f t="shared" ref="W518:W519" si="697">IFERROR(((V518/U518)*1),0)</f>
        <v>0</v>
      </c>
      <c r="X518" s="378"/>
    </row>
    <row r="519" spans="1:24" hidden="1" x14ac:dyDescent="0.25">
      <c r="A519" s="397"/>
      <c r="B519" s="398"/>
      <c r="C519" s="399"/>
      <c r="D519" s="399"/>
      <c r="E519" s="160" t="s">
        <v>286</v>
      </c>
      <c r="F519" s="272">
        <v>0</v>
      </c>
      <c r="G519" s="272">
        <v>0</v>
      </c>
      <c r="H519" s="161">
        <f t="shared" si="691"/>
        <v>0</v>
      </c>
      <c r="I519" s="247" t="e">
        <f t="shared" si="692"/>
        <v>#DIV/0!</v>
      </c>
      <c r="J519" s="227">
        <v>0</v>
      </c>
      <c r="K519" s="227">
        <v>0</v>
      </c>
      <c r="L519" s="230">
        <f t="shared" si="693"/>
        <v>0</v>
      </c>
      <c r="M519" s="247" t="e">
        <f t="shared" si="694"/>
        <v>#DIV/0!</v>
      </c>
      <c r="N519" s="400"/>
      <c r="O519" s="227">
        <v>0</v>
      </c>
      <c r="P519" s="227">
        <v>0</v>
      </c>
      <c r="Q519" s="230">
        <f t="shared" si="695"/>
        <v>0</v>
      </c>
      <c r="R519" s="247" t="e">
        <f t="shared" si="696"/>
        <v>#DIV/0!</v>
      </c>
      <c r="S519" s="395"/>
      <c r="T519" s="376"/>
      <c r="U519" s="227">
        <v>0</v>
      </c>
      <c r="V519" s="227">
        <v>0</v>
      </c>
      <c r="W519" s="162">
        <f t="shared" si="697"/>
        <v>0</v>
      </c>
      <c r="X519" s="378"/>
    </row>
    <row r="520" spans="1:24" hidden="1" x14ac:dyDescent="0.25">
      <c r="A520" s="397"/>
      <c r="B520" s="398"/>
      <c r="C520" s="399"/>
      <c r="D520" s="399"/>
      <c r="E520" s="160" t="s">
        <v>287</v>
      </c>
      <c r="F520" s="272">
        <v>0</v>
      </c>
      <c r="G520" s="272">
        <v>0</v>
      </c>
      <c r="H520" s="161">
        <f t="shared" si="691"/>
        <v>0</v>
      </c>
      <c r="I520" s="247" t="e">
        <f t="shared" si="692"/>
        <v>#DIV/0!</v>
      </c>
      <c r="J520" s="227">
        <v>0</v>
      </c>
      <c r="K520" s="227">
        <v>0</v>
      </c>
      <c r="L520" s="230">
        <f t="shared" si="693"/>
        <v>0</v>
      </c>
      <c r="M520" s="247" t="e">
        <f t="shared" si="694"/>
        <v>#DIV/0!</v>
      </c>
      <c r="N520" s="400"/>
      <c r="O520" s="227">
        <v>0</v>
      </c>
      <c r="P520" s="227">
        <v>0</v>
      </c>
      <c r="Q520" s="230">
        <f t="shared" si="695"/>
        <v>0</v>
      </c>
      <c r="R520" s="247" t="e">
        <f t="shared" si="696"/>
        <v>#DIV/0!</v>
      </c>
      <c r="S520" s="395"/>
      <c r="T520" s="376"/>
      <c r="U520" s="227">
        <v>0</v>
      </c>
      <c r="V520" s="227">
        <v>0</v>
      </c>
      <c r="W520" s="162">
        <f>IFERROR(((V520/U520)*1),0)</f>
        <v>0</v>
      </c>
      <c r="X520" s="378"/>
    </row>
    <row r="521" spans="1:24" ht="15.75" hidden="1" thickBot="1" x14ac:dyDescent="0.3">
      <c r="A521" s="397"/>
      <c r="B521" s="398"/>
      <c r="C521" s="399"/>
      <c r="D521" s="399"/>
      <c r="E521" s="160" t="s">
        <v>288</v>
      </c>
      <c r="F521" s="272">
        <v>0</v>
      </c>
      <c r="G521" s="272">
        <v>0</v>
      </c>
      <c r="H521" s="161">
        <f t="shared" si="691"/>
        <v>0</v>
      </c>
      <c r="I521" s="247" t="e">
        <f t="shared" si="692"/>
        <v>#DIV/0!</v>
      </c>
      <c r="J521" s="227">
        <v>0</v>
      </c>
      <c r="K521" s="227">
        <v>0</v>
      </c>
      <c r="L521" s="230">
        <f t="shared" si="693"/>
        <v>0</v>
      </c>
      <c r="M521" s="247" t="e">
        <f t="shared" si="694"/>
        <v>#DIV/0!</v>
      </c>
      <c r="N521" s="400"/>
      <c r="O521" s="227">
        <v>0</v>
      </c>
      <c r="P521" s="227">
        <v>0</v>
      </c>
      <c r="Q521" s="230">
        <f t="shared" si="695"/>
        <v>0</v>
      </c>
      <c r="R521" s="247" t="e">
        <f t="shared" si="696"/>
        <v>#DIV/0!</v>
      </c>
      <c r="S521" s="395"/>
      <c r="T521" s="376"/>
      <c r="U521" s="227">
        <v>0</v>
      </c>
      <c r="V521" s="227">
        <v>0</v>
      </c>
      <c r="W521" s="162">
        <f>IFERROR(((V521/U521)*1),0)</f>
        <v>0</v>
      </c>
      <c r="X521" s="379"/>
    </row>
    <row r="522" spans="1:24" ht="15.75" hidden="1" thickBot="1" x14ac:dyDescent="0.3">
      <c r="A522" s="386" t="s">
        <v>289</v>
      </c>
      <c r="B522" s="387"/>
      <c r="C522" s="388"/>
      <c r="D522" s="163"/>
      <c r="E522" s="167"/>
      <c r="F522" s="275">
        <f>SUM(F517:F521)</f>
        <v>0</v>
      </c>
      <c r="G522" s="274">
        <f t="shared" ref="G522:H522" si="698">SUM(G517:G521)</f>
        <v>0</v>
      </c>
      <c r="H522" s="165">
        <f t="shared" si="698"/>
        <v>0</v>
      </c>
      <c r="I522" s="248">
        <v>1</v>
      </c>
      <c r="J522" s="231">
        <f t="shared" ref="J522:L522" si="699">SUM(J517:J521)</f>
        <v>0</v>
      </c>
      <c r="K522" s="231">
        <f t="shared" si="699"/>
        <v>0</v>
      </c>
      <c r="L522" s="231">
        <f t="shared" si="699"/>
        <v>0</v>
      </c>
      <c r="M522" s="248">
        <v>1</v>
      </c>
      <c r="N522" s="231">
        <f>N517</f>
        <v>0</v>
      </c>
      <c r="O522" s="231">
        <f t="shared" ref="O522:Q522" si="700">SUM(O517:O521)</f>
        <v>0</v>
      </c>
      <c r="P522" s="231">
        <f t="shared" si="700"/>
        <v>0</v>
      </c>
      <c r="Q522" s="231">
        <f t="shared" si="700"/>
        <v>0</v>
      </c>
      <c r="R522" s="248">
        <v>1</v>
      </c>
      <c r="S522" s="231">
        <f>S517</f>
        <v>0</v>
      </c>
      <c r="T522" s="243">
        <f>T517</f>
        <v>0</v>
      </c>
      <c r="U522" s="236">
        <f>SUM(U517:U521)</f>
        <v>0</v>
      </c>
      <c r="V522" s="237">
        <f>SUM(V517:V521)</f>
        <v>0</v>
      </c>
      <c r="W522" s="166">
        <f>IFERROR(((V522/U522)*1),0)</f>
        <v>0</v>
      </c>
      <c r="X522" s="241">
        <f>IFERROR(((1-(1-T522)*W522)*1),0)</f>
        <v>1</v>
      </c>
    </row>
    <row r="523" spans="1:24" hidden="1" x14ac:dyDescent="0.25">
      <c r="A523" s="397">
        <f>A517+1</f>
        <v>87</v>
      </c>
      <c r="B523" s="398"/>
      <c r="C523" s="399"/>
      <c r="D523" s="399"/>
      <c r="E523" s="160" t="s">
        <v>284</v>
      </c>
      <c r="F523" s="272">
        <v>0</v>
      </c>
      <c r="G523" s="272">
        <v>0</v>
      </c>
      <c r="H523" s="161">
        <f>F523+G523</f>
        <v>0</v>
      </c>
      <c r="I523" s="247" t="e">
        <f>H523/$H$528</f>
        <v>#DIV/0!</v>
      </c>
      <c r="J523" s="227">
        <v>0</v>
      </c>
      <c r="K523" s="227">
        <v>0</v>
      </c>
      <c r="L523" s="230">
        <f>J523+K523</f>
        <v>0</v>
      </c>
      <c r="M523" s="247" t="e">
        <f>L523/$L$528</f>
        <v>#DIV/0!</v>
      </c>
      <c r="N523" s="400">
        <v>0</v>
      </c>
      <c r="O523" s="227">
        <v>0</v>
      </c>
      <c r="P523" s="227">
        <v>0</v>
      </c>
      <c r="Q523" s="230">
        <f>O523+P523</f>
        <v>0</v>
      </c>
      <c r="R523" s="247" t="e">
        <f>Q523/$Q$528</f>
        <v>#DIV/0!</v>
      </c>
      <c r="S523" s="395">
        <f>N528-Q528</f>
        <v>0</v>
      </c>
      <c r="T523" s="376">
        <f>IFERROR((S523/N528),0)</f>
        <v>0</v>
      </c>
      <c r="U523" s="227">
        <v>0</v>
      </c>
      <c r="V523" s="227">
        <v>0</v>
      </c>
      <c r="W523" s="162">
        <f>IFERROR(((V523/U523)*1),0)</f>
        <v>0</v>
      </c>
      <c r="X523" s="396"/>
    </row>
    <row r="524" spans="1:24" hidden="1" x14ac:dyDescent="0.25">
      <c r="A524" s="397"/>
      <c r="B524" s="398"/>
      <c r="C524" s="399"/>
      <c r="D524" s="399"/>
      <c r="E524" s="160" t="s">
        <v>285</v>
      </c>
      <c r="F524" s="272">
        <v>0</v>
      </c>
      <c r="G524" s="272">
        <v>0</v>
      </c>
      <c r="H524" s="161">
        <f t="shared" ref="H524:H527" si="701">F524+G524</f>
        <v>0</v>
      </c>
      <c r="I524" s="247" t="e">
        <f t="shared" ref="I524:I527" si="702">H524/$H$528</f>
        <v>#DIV/0!</v>
      </c>
      <c r="J524" s="227">
        <v>0</v>
      </c>
      <c r="K524" s="227">
        <v>0</v>
      </c>
      <c r="L524" s="230">
        <f t="shared" ref="L524:L527" si="703">J524+K524</f>
        <v>0</v>
      </c>
      <c r="M524" s="247" t="e">
        <f t="shared" ref="M524:M527" si="704">L524/$L$528</f>
        <v>#DIV/0!</v>
      </c>
      <c r="N524" s="400"/>
      <c r="O524" s="227">
        <v>0</v>
      </c>
      <c r="P524" s="227">
        <v>0</v>
      </c>
      <c r="Q524" s="230">
        <f t="shared" ref="Q524:Q527" si="705">O524+P524</f>
        <v>0</v>
      </c>
      <c r="R524" s="247" t="e">
        <f t="shared" ref="R524:R527" si="706">Q524/$Q$528</f>
        <v>#DIV/0!</v>
      </c>
      <c r="S524" s="395"/>
      <c r="T524" s="376"/>
      <c r="U524" s="227">
        <v>0</v>
      </c>
      <c r="V524" s="227">
        <v>0</v>
      </c>
      <c r="W524" s="162">
        <f t="shared" ref="W524:W525" si="707">IFERROR(((V524/U524)*1),0)</f>
        <v>0</v>
      </c>
      <c r="X524" s="378"/>
    </row>
    <row r="525" spans="1:24" hidden="1" x14ac:dyDescent="0.25">
      <c r="A525" s="397"/>
      <c r="B525" s="398"/>
      <c r="C525" s="399"/>
      <c r="D525" s="399"/>
      <c r="E525" s="160" t="s">
        <v>286</v>
      </c>
      <c r="F525" s="272">
        <v>0</v>
      </c>
      <c r="G525" s="272">
        <v>0</v>
      </c>
      <c r="H525" s="161">
        <f t="shared" si="701"/>
        <v>0</v>
      </c>
      <c r="I525" s="247" t="e">
        <f t="shared" si="702"/>
        <v>#DIV/0!</v>
      </c>
      <c r="J525" s="227">
        <v>0</v>
      </c>
      <c r="K525" s="227">
        <v>0</v>
      </c>
      <c r="L525" s="230">
        <f t="shared" si="703"/>
        <v>0</v>
      </c>
      <c r="M525" s="247" t="e">
        <f t="shared" si="704"/>
        <v>#DIV/0!</v>
      </c>
      <c r="N525" s="400"/>
      <c r="O525" s="227">
        <v>0</v>
      </c>
      <c r="P525" s="227">
        <v>0</v>
      </c>
      <c r="Q525" s="230">
        <f t="shared" si="705"/>
        <v>0</v>
      </c>
      <c r="R525" s="247" t="e">
        <f t="shared" si="706"/>
        <v>#DIV/0!</v>
      </c>
      <c r="S525" s="395"/>
      <c r="T525" s="376"/>
      <c r="U525" s="227">
        <v>0</v>
      </c>
      <c r="V525" s="227">
        <v>0</v>
      </c>
      <c r="W525" s="162">
        <f t="shared" si="707"/>
        <v>0</v>
      </c>
      <c r="X525" s="378"/>
    </row>
    <row r="526" spans="1:24" hidden="1" x14ac:dyDescent="0.25">
      <c r="A526" s="397"/>
      <c r="B526" s="398"/>
      <c r="C526" s="399"/>
      <c r="D526" s="399"/>
      <c r="E526" s="160" t="s">
        <v>287</v>
      </c>
      <c r="F526" s="272">
        <v>0</v>
      </c>
      <c r="G526" s="272">
        <v>0</v>
      </c>
      <c r="H526" s="161">
        <f t="shared" si="701"/>
        <v>0</v>
      </c>
      <c r="I526" s="247" t="e">
        <f t="shared" si="702"/>
        <v>#DIV/0!</v>
      </c>
      <c r="J526" s="227">
        <v>0</v>
      </c>
      <c r="K526" s="227">
        <v>0</v>
      </c>
      <c r="L526" s="230">
        <f t="shared" si="703"/>
        <v>0</v>
      </c>
      <c r="M526" s="247" t="e">
        <f t="shared" si="704"/>
        <v>#DIV/0!</v>
      </c>
      <c r="N526" s="400"/>
      <c r="O526" s="227">
        <v>0</v>
      </c>
      <c r="P526" s="227">
        <v>0</v>
      </c>
      <c r="Q526" s="230">
        <f t="shared" si="705"/>
        <v>0</v>
      </c>
      <c r="R526" s="247" t="e">
        <f t="shared" si="706"/>
        <v>#DIV/0!</v>
      </c>
      <c r="S526" s="395"/>
      <c r="T526" s="376"/>
      <c r="U526" s="227">
        <v>0</v>
      </c>
      <c r="V526" s="227">
        <v>0</v>
      </c>
      <c r="W526" s="162">
        <f>IFERROR(((V526/U526)*1),0)</f>
        <v>0</v>
      </c>
      <c r="X526" s="378"/>
    </row>
    <row r="527" spans="1:24" ht="15.75" hidden="1" thickBot="1" x14ac:dyDescent="0.3">
      <c r="A527" s="397"/>
      <c r="B527" s="398"/>
      <c r="C527" s="399"/>
      <c r="D527" s="399"/>
      <c r="E527" s="160" t="s">
        <v>288</v>
      </c>
      <c r="F527" s="272">
        <v>0</v>
      </c>
      <c r="G527" s="272">
        <v>0</v>
      </c>
      <c r="H527" s="161">
        <f t="shared" si="701"/>
        <v>0</v>
      </c>
      <c r="I527" s="247" t="e">
        <f t="shared" si="702"/>
        <v>#DIV/0!</v>
      </c>
      <c r="J527" s="227">
        <v>0</v>
      </c>
      <c r="K527" s="227">
        <v>0</v>
      </c>
      <c r="L527" s="230">
        <f t="shared" si="703"/>
        <v>0</v>
      </c>
      <c r="M527" s="247" t="e">
        <f t="shared" si="704"/>
        <v>#DIV/0!</v>
      </c>
      <c r="N527" s="400"/>
      <c r="O527" s="227">
        <v>0</v>
      </c>
      <c r="P527" s="227">
        <v>0</v>
      </c>
      <c r="Q527" s="230">
        <f t="shared" si="705"/>
        <v>0</v>
      </c>
      <c r="R527" s="247" t="e">
        <f t="shared" si="706"/>
        <v>#DIV/0!</v>
      </c>
      <c r="S527" s="395"/>
      <c r="T527" s="376"/>
      <c r="U527" s="227">
        <v>0</v>
      </c>
      <c r="V527" s="227">
        <v>0</v>
      </c>
      <c r="W527" s="162">
        <f>IFERROR(((V527/U527)*1),0)</f>
        <v>0</v>
      </c>
      <c r="X527" s="379"/>
    </row>
    <row r="528" spans="1:24" ht="15.75" hidden="1" thickBot="1" x14ac:dyDescent="0.3">
      <c r="A528" s="386" t="s">
        <v>289</v>
      </c>
      <c r="B528" s="387"/>
      <c r="C528" s="388"/>
      <c r="D528" s="163"/>
      <c r="E528" s="167"/>
      <c r="F528" s="275">
        <f>SUM(F523:F527)</f>
        <v>0</v>
      </c>
      <c r="G528" s="274">
        <f t="shared" ref="G528:H528" si="708">SUM(G523:G527)</f>
        <v>0</v>
      </c>
      <c r="H528" s="165">
        <f t="shared" si="708"/>
        <v>0</v>
      </c>
      <c r="I528" s="248">
        <v>1</v>
      </c>
      <c r="J528" s="231">
        <f t="shared" ref="J528:L528" si="709">SUM(J523:J527)</f>
        <v>0</v>
      </c>
      <c r="K528" s="231">
        <f t="shared" si="709"/>
        <v>0</v>
      </c>
      <c r="L528" s="231">
        <f t="shared" si="709"/>
        <v>0</v>
      </c>
      <c r="M528" s="248">
        <v>1</v>
      </c>
      <c r="N528" s="231">
        <f>N523</f>
        <v>0</v>
      </c>
      <c r="O528" s="231">
        <f t="shared" ref="O528:Q528" si="710">SUM(O523:O527)</f>
        <v>0</v>
      </c>
      <c r="P528" s="231">
        <f t="shared" si="710"/>
        <v>0</v>
      </c>
      <c r="Q528" s="231">
        <f t="shared" si="710"/>
        <v>0</v>
      </c>
      <c r="R528" s="248">
        <v>1</v>
      </c>
      <c r="S528" s="231">
        <f>S523</f>
        <v>0</v>
      </c>
      <c r="T528" s="243">
        <f>T523</f>
        <v>0</v>
      </c>
      <c r="U528" s="236">
        <f>SUM(U523:U527)</f>
        <v>0</v>
      </c>
      <c r="V528" s="237">
        <f>SUM(V523:V527)</f>
        <v>0</v>
      </c>
      <c r="W528" s="166">
        <f>IFERROR(((V528/U528)*1),0)</f>
        <v>0</v>
      </c>
      <c r="X528" s="241">
        <f>IFERROR(((1-(1-T528)*W528)*1),0)</f>
        <v>1</v>
      </c>
    </row>
    <row r="529" spans="1:24" hidden="1" x14ac:dyDescent="0.25">
      <c r="A529" s="397">
        <f>A523+1</f>
        <v>88</v>
      </c>
      <c r="B529" s="398"/>
      <c r="C529" s="399"/>
      <c r="D529" s="399"/>
      <c r="E529" s="160" t="s">
        <v>284</v>
      </c>
      <c r="F529" s="272">
        <v>0</v>
      </c>
      <c r="G529" s="272">
        <v>0</v>
      </c>
      <c r="H529" s="161">
        <f>F529+G529</f>
        <v>0</v>
      </c>
      <c r="I529" s="247" t="e">
        <f>H529/$H$534</f>
        <v>#DIV/0!</v>
      </c>
      <c r="J529" s="227">
        <v>0</v>
      </c>
      <c r="K529" s="227">
        <v>0</v>
      </c>
      <c r="L529" s="230">
        <f>J529+K529</f>
        <v>0</v>
      </c>
      <c r="M529" s="247" t="e">
        <f>L529/$L$534</f>
        <v>#DIV/0!</v>
      </c>
      <c r="N529" s="400">
        <v>0</v>
      </c>
      <c r="O529" s="227">
        <v>0</v>
      </c>
      <c r="P529" s="227">
        <v>0</v>
      </c>
      <c r="Q529" s="230">
        <f>O529+P529</f>
        <v>0</v>
      </c>
      <c r="R529" s="247" t="e">
        <f>Q529/$Q$534</f>
        <v>#DIV/0!</v>
      </c>
      <c r="S529" s="395">
        <f>N534-Q534</f>
        <v>0</v>
      </c>
      <c r="T529" s="376">
        <f>IFERROR((S529/N534),0)</f>
        <v>0</v>
      </c>
      <c r="U529" s="227">
        <v>0</v>
      </c>
      <c r="V529" s="227">
        <v>0</v>
      </c>
      <c r="W529" s="162">
        <f>IFERROR(((V529/U529)*1),0)</f>
        <v>0</v>
      </c>
      <c r="X529" s="396"/>
    </row>
    <row r="530" spans="1:24" hidden="1" x14ac:dyDescent="0.25">
      <c r="A530" s="397"/>
      <c r="B530" s="398"/>
      <c r="C530" s="399"/>
      <c r="D530" s="399"/>
      <c r="E530" s="160" t="s">
        <v>285</v>
      </c>
      <c r="F530" s="272">
        <v>0</v>
      </c>
      <c r="G530" s="272">
        <v>0</v>
      </c>
      <c r="H530" s="161">
        <f t="shared" ref="H530:H533" si="711">F530+G530</f>
        <v>0</v>
      </c>
      <c r="I530" s="247" t="e">
        <f t="shared" ref="I530:I533" si="712">H530/$H$534</f>
        <v>#DIV/0!</v>
      </c>
      <c r="J530" s="227">
        <v>0</v>
      </c>
      <c r="K530" s="227">
        <v>0</v>
      </c>
      <c r="L530" s="230">
        <f t="shared" ref="L530:L533" si="713">J530+K530</f>
        <v>0</v>
      </c>
      <c r="M530" s="247" t="e">
        <f t="shared" ref="M530:M533" si="714">L530/$L$534</f>
        <v>#DIV/0!</v>
      </c>
      <c r="N530" s="400"/>
      <c r="O530" s="227">
        <v>0</v>
      </c>
      <c r="P530" s="227">
        <v>0</v>
      </c>
      <c r="Q530" s="230">
        <f t="shared" ref="Q530:Q533" si="715">O530+P530</f>
        <v>0</v>
      </c>
      <c r="R530" s="247" t="e">
        <f t="shared" ref="R530:R533" si="716">Q530/$Q$534</f>
        <v>#DIV/0!</v>
      </c>
      <c r="S530" s="395"/>
      <c r="T530" s="376"/>
      <c r="U530" s="227">
        <v>0</v>
      </c>
      <c r="V530" s="227">
        <v>0</v>
      </c>
      <c r="W530" s="162">
        <f t="shared" ref="W530:W531" si="717">IFERROR(((V530/U530)*1),0)</f>
        <v>0</v>
      </c>
      <c r="X530" s="378"/>
    </row>
    <row r="531" spans="1:24" hidden="1" x14ac:dyDescent="0.25">
      <c r="A531" s="397"/>
      <c r="B531" s="398"/>
      <c r="C531" s="399"/>
      <c r="D531" s="399"/>
      <c r="E531" s="160" t="s">
        <v>286</v>
      </c>
      <c r="F531" s="272">
        <v>0</v>
      </c>
      <c r="G531" s="272">
        <v>0</v>
      </c>
      <c r="H531" s="161">
        <f t="shared" si="711"/>
        <v>0</v>
      </c>
      <c r="I531" s="247" t="e">
        <f t="shared" si="712"/>
        <v>#DIV/0!</v>
      </c>
      <c r="J531" s="227">
        <v>0</v>
      </c>
      <c r="K531" s="227">
        <v>0</v>
      </c>
      <c r="L531" s="230">
        <f t="shared" si="713"/>
        <v>0</v>
      </c>
      <c r="M531" s="247" t="e">
        <f t="shared" si="714"/>
        <v>#DIV/0!</v>
      </c>
      <c r="N531" s="400"/>
      <c r="O531" s="227">
        <v>0</v>
      </c>
      <c r="P531" s="227">
        <v>0</v>
      </c>
      <c r="Q531" s="230">
        <f t="shared" si="715"/>
        <v>0</v>
      </c>
      <c r="R531" s="247" t="e">
        <f t="shared" si="716"/>
        <v>#DIV/0!</v>
      </c>
      <c r="S531" s="395"/>
      <c r="T531" s="376"/>
      <c r="U531" s="227">
        <v>0</v>
      </c>
      <c r="V531" s="227">
        <v>0</v>
      </c>
      <c r="W531" s="162">
        <f t="shared" si="717"/>
        <v>0</v>
      </c>
      <c r="X531" s="378"/>
    </row>
    <row r="532" spans="1:24" hidden="1" x14ac:dyDescent="0.25">
      <c r="A532" s="397"/>
      <c r="B532" s="398"/>
      <c r="C532" s="399"/>
      <c r="D532" s="399"/>
      <c r="E532" s="160" t="s">
        <v>287</v>
      </c>
      <c r="F532" s="272">
        <v>0</v>
      </c>
      <c r="G532" s="272">
        <v>0</v>
      </c>
      <c r="H532" s="161">
        <f t="shared" si="711"/>
        <v>0</v>
      </c>
      <c r="I532" s="247" t="e">
        <f t="shared" si="712"/>
        <v>#DIV/0!</v>
      </c>
      <c r="J532" s="227">
        <v>0</v>
      </c>
      <c r="K532" s="227">
        <v>0</v>
      </c>
      <c r="L532" s="230">
        <f t="shared" si="713"/>
        <v>0</v>
      </c>
      <c r="M532" s="247" t="e">
        <f t="shared" si="714"/>
        <v>#DIV/0!</v>
      </c>
      <c r="N532" s="400"/>
      <c r="O532" s="227">
        <v>0</v>
      </c>
      <c r="P532" s="227">
        <v>0</v>
      </c>
      <c r="Q532" s="230">
        <f t="shared" si="715"/>
        <v>0</v>
      </c>
      <c r="R532" s="247" t="e">
        <f t="shared" si="716"/>
        <v>#DIV/0!</v>
      </c>
      <c r="S532" s="395"/>
      <c r="T532" s="376"/>
      <c r="U532" s="227">
        <v>0</v>
      </c>
      <c r="V532" s="227">
        <v>0</v>
      </c>
      <c r="W532" s="162">
        <f>IFERROR(((V532/U532)*1),0)</f>
        <v>0</v>
      </c>
      <c r="X532" s="378"/>
    </row>
    <row r="533" spans="1:24" ht="15.75" hidden="1" thickBot="1" x14ac:dyDescent="0.3">
      <c r="A533" s="397"/>
      <c r="B533" s="398"/>
      <c r="C533" s="399"/>
      <c r="D533" s="399"/>
      <c r="E533" s="160" t="s">
        <v>288</v>
      </c>
      <c r="F533" s="272">
        <v>0</v>
      </c>
      <c r="G533" s="272">
        <v>0</v>
      </c>
      <c r="H533" s="161">
        <f t="shared" si="711"/>
        <v>0</v>
      </c>
      <c r="I533" s="247" t="e">
        <f t="shared" si="712"/>
        <v>#DIV/0!</v>
      </c>
      <c r="J533" s="227">
        <v>0</v>
      </c>
      <c r="K533" s="227">
        <v>0</v>
      </c>
      <c r="L533" s="230">
        <f t="shared" si="713"/>
        <v>0</v>
      </c>
      <c r="M533" s="247" t="e">
        <f t="shared" si="714"/>
        <v>#DIV/0!</v>
      </c>
      <c r="N533" s="400"/>
      <c r="O533" s="227">
        <v>0</v>
      </c>
      <c r="P533" s="227">
        <v>0</v>
      </c>
      <c r="Q533" s="230">
        <f t="shared" si="715"/>
        <v>0</v>
      </c>
      <c r="R533" s="247" t="e">
        <f t="shared" si="716"/>
        <v>#DIV/0!</v>
      </c>
      <c r="S533" s="395"/>
      <c r="T533" s="376"/>
      <c r="U533" s="227">
        <v>0</v>
      </c>
      <c r="V533" s="227">
        <v>0</v>
      </c>
      <c r="W533" s="162">
        <f>IFERROR(((V533/U533)*1),0)</f>
        <v>0</v>
      </c>
      <c r="X533" s="379"/>
    </row>
    <row r="534" spans="1:24" ht="15.75" hidden="1" thickBot="1" x14ac:dyDescent="0.3">
      <c r="A534" s="386" t="s">
        <v>289</v>
      </c>
      <c r="B534" s="387"/>
      <c r="C534" s="388"/>
      <c r="D534" s="163"/>
      <c r="E534" s="167"/>
      <c r="F534" s="275">
        <f>SUM(F529:F533)</f>
        <v>0</v>
      </c>
      <c r="G534" s="274">
        <f t="shared" ref="G534:H534" si="718">SUM(G529:G533)</f>
        <v>0</v>
      </c>
      <c r="H534" s="165">
        <f t="shared" si="718"/>
        <v>0</v>
      </c>
      <c r="I534" s="248">
        <v>1</v>
      </c>
      <c r="J534" s="231">
        <f t="shared" ref="J534:L534" si="719">SUM(J529:J533)</f>
        <v>0</v>
      </c>
      <c r="K534" s="231">
        <f t="shared" si="719"/>
        <v>0</v>
      </c>
      <c r="L534" s="231">
        <f t="shared" si="719"/>
        <v>0</v>
      </c>
      <c r="M534" s="248">
        <v>1</v>
      </c>
      <c r="N534" s="231">
        <f>N529</f>
        <v>0</v>
      </c>
      <c r="O534" s="231">
        <f t="shared" ref="O534:Q534" si="720">SUM(O529:O533)</f>
        <v>0</v>
      </c>
      <c r="P534" s="231">
        <f t="shared" si="720"/>
        <v>0</v>
      </c>
      <c r="Q534" s="231">
        <f t="shared" si="720"/>
        <v>0</v>
      </c>
      <c r="R534" s="248">
        <v>1</v>
      </c>
      <c r="S534" s="231">
        <f>S529</f>
        <v>0</v>
      </c>
      <c r="T534" s="243">
        <f>T529</f>
        <v>0</v>
      </c>
      <c r="U534" s="236">
        <f>SUM(U529:U533)</f>
        <v>0</v>
      </c>
      <c r="V534" s="237">
        <f>SUM(V529:V533)</f>
        <v>0</v>
      </c>
      <c r="W534" s="166">
        <f>IFERROR(((V534/U534)*1),0)</f>
        <v>0</v>
      </c>
      <c r="X534" s="241">
        <f>IFERROR(((1-(1-T534)*W534)*1),0)</f>
        <v>1</v>
      </c>
    </row>
    <row r="535" spans="1:24" hidden="1" x14ac:dyDescent="0.25">
      <c r="A535" s="397">
        <f>A529+1</f>
        <v>89</v>
      </c>
      <c r="B535" s="398"/>
      <c r="C535" s="399"/>
      <c r="D535" s="399"/>
      <c r="E535" s="160" t="s">
        <v>284</v>
      </c>
      <c r="F535" s="272">
        <v>0</v>
      </c>
      <c r="G535" s="272">
        <v>0</v>
      </c>
      <c r="H535" s="161">
        <f>F535+G535</f>
        <v>0</v>
      </c>
      <c r="I535" s="247" t="e">
        <f>H535/$H$540</f>
        <v>#DIV/0!</v>
      </c>
      <c r="J535" s="227">
        <v>0</v>
      </c>
      <c r="K535" s="227">
        <v>0</v>
      </c>
      <c r="L535" s="230">
        <f>J535+K535</f>
        <v>0</v>
      </c>
      <c r="M535" s="247" t="e">
        <f>L535/$L$540</f>
        <v>#DIV/0!</v>
      </c>
      <c r="N535" s="400">
        <v>0</v>
      </c>
      <c r="O535" s="227">
        <v>0</v>
      </c>
      <c r="P535" s="227">
        <v>0</v>
      </c>
      <c r="Q535" s="230">
        <f>O535+P535</f>
        <v>0</v>
      </c>
      <c r="R535" s="247" t="e">
        <f>Q535/$Q$540</f>
        <v>#DIV/0!</v>
      </c>
      <c r="S535" s="395">
        <f>N540-Q540</f>
        <v>0</v>
      </c>
      <c r="T535" s="376">
        <f>IFERROR((S535/N540),0)</f>
        <v>0</v>
      </c>
      <c r="U535" s="227">
        <v>0</v>
      </c>
      <c r="V535" s="227">
        <v>0</v>
      </c>
      <c r="W535" s="162">
        <f>IFERROR(((V535/U535)*1),0)</f>
        <v>0</v>
      </c>
      <c r="X535" s="396"/>
    </row>
    <row r="536" spans="1:24" hidden="1" x14ac:dyDescent="0.25">
      <c r="A536" s="397"/>
      <c r="B536" s="398"/>
      <c r="C536" s="399"/>
      <c r="D536" s="399"/>
      <c r="E536" s="160" t="s">
        <v>285</v>
      </c>
      <c r="F536" s="272">
        <v>0</v>
      </c>
      <c r="G536" s="272">
        <v>0</v>
      </c>
      <c r="H536" s="161">
        <f t="shared" ref="H536:H539" si="721">F536+G536</f>
        <v>0</v>
      </c>
      <c r="I536" s="247" t="e">
        <f t="shared" ref="I536:I539" si="722">H536/$H$540</f>
        <v>#DIV/0!</v>
      </c>
      <c r="J536" s="227">
        <v>0</v>
      </c>
      <c r="K536" s="227">
        <v>0</v>
      </c>
      <c r="L536" s="230">
        <f t="shared" ref="L536:L539" si="723">J536+K536</f>
        <v>0</v>
      </c>
      <c r="M536" s="247" t="e">
        <f t="shared" ref="M536:M539" si="724">L536/$L$540</f>
        <v>#DIV/0!</v>
      </c>
      <c r="N536" s="400"/>
      <c r="O536" s="227">
        <v>0</v>
      </c>
      <c r="P536" s="227">
        <v>0</v>
      </c>
      <c r="Q536" s="230">
        <f t="shared" ref="Q536:Q539" si="725">O536+P536</f>
        <v>0</v>
      </c>
      <c r="R536" s="247" t="e">
        <f t="shared" ref="R536:R539" si="726">Q536/$Q$540</f>
        <v>#DIV/0!</v>
      </c>
      <c r="S536" s="395"/>
      <c r="T536" s="376"/>
      <c r="U536" s="227">
        <v>0</v>
      </c>
      <c r="V536" s="227">
        <v>0</v>
      </c>
      <c r="W536" s="162">
        <f t="shared" ref="W536:W537" si="727">IFERROR(((V536/U536)*1),0)</f>
        <v>0</v>
      </c>
      <c r="X536" s="378"/>
    </row>
    <row r="537" spans="1:24" hidden="1" x14ac:dyDescent="0.25">
      <c r="A537" s="397"/>
      <c r="B537" s="398"/>
      <c r="C537" s="399"/>
      <c r="D537" s="399"/>
      <c r="E537" s="160" t="s">
        <v>286</v>
      </c>
      <c r="F537" s="272">
        <v>0</v>
      </c>
      <c r="G537" s="272">
        <v>0</v>
      </c>
      <c r="H537" s="161">
        <f t="shared" si="721"/>
        <v>0</v>
      </c>
      <c r="I537" s="247" t="e">
        <f t="shared" si="722"/>
        <v>#DIV/0!</v>
      </c>
      <c r="J537" s="227">
        <v>0</v>
      </c>
      <c r="K537" s="227">
        <v>0</v>
      </c>
      <c r="L537" s="230">
        <f t="shared" si="723"/>
        <v>0</v>
      </c>
      <c r="M537" s="247" t="e">
        <f t="shared" si="724"/>
        <v>#DIV/0!</v>
      </c>
      <c r="N537" s="400"/>
      <c r="O537" s="227">
        <v>0</v>
      </c>
      <c r="P537" s="227">
        <v>0</v>
      </c>
      <c r="Q537" s="230">
        <f t="shared" si="725"/>
        <v>0</v>
      </c>
      <c r="R537" s="247" t="e">
        <f t="shared" si="726"/>
        <v>#DIV/0!</v>
      </c>
      <c r="S537" s="395"/>
      <c r="T537" s="376"/>
      <c r="U537" s="227">
        <v>0</v>
      </c>
      <c r="V537" s="227">
        <v>0</v>
      </c>
      <c r="W537" s="162">
        <f t="shared" si="727"/>
        <v>0</v>
      </c>
      <c r="X537" s="378"/>
    </row>
    <row r="538" spans="1:24" hidden="1" x14ac:dyDescent="0.25">
      <c r="A538" s="397"/>
      <c r="B538" s="398"/>
      <c r="C538" s="399"/>
      <c r="D538" s="399"/>
      <c r="E538" s="160" t="s">
        <v>287</v>
      </c>
      <c r="F538" s="272">
        <v>0</v>
      </c>
      <c r="G538" s="272">
        <v>0</v>
      </c>
      <c r="H538" s="161">
        <f t="shared" si="721"/>
        <v>0</v>
      </c>
      <c r="I538" s="247" t="e">
        <f t="shared" si="722"/>
        <v>#DIV/0!</v>
      </c>
      <c r="J538" s="227">
        <v>0</v>
      </c>
      <c r="K538" s="227">
        <v>0</v>
      </c>
      <c r="L538" s="230">
        <f t="shared" si="723"/>
        <v>0</v>
      </c>
      <c r="M538" s="247" t="e">
        <f t="shared" si="724"/>
        <v>#DIV/0!</v>
      </c>
      <c r="N538" s="400"/>
      <c r="O538" s="227">
        <v>0</v>
      </c>
      <c r="P538" s="227">
        <v>0</v>
      </c>
      <c r="Q538" s="230">
        <f t="shared" si="725"/>
        <v>0</v>
      </c>
      <c r="R538" s="247" t="e">
        <f t="shared" si="726"/>
        <v>#DIV/0!</v>
      </c>
      <c r="S538" s="395"/>
      <c r="T538" s="376"/>
      <c r="U538" s="227">
        <v>0</v>
      </c>
      <c r="V538" s="227">
        <v>0</v>
      </c>
      <c r="W538" s="162">
        <f>IFERROR(((V538/U538)*1),0)</f>
        <v>0</v>
      </c>
      <c r="X538" s="378"/>
    </row>
    <row r="539" spans="1:24" ht="15.75" hidden="1" thickBot="1" x14ac:dyDescent="0.3">
      <c r="A539" s="397"/>
      <c r="B539" s="398"/>
      <c r="C539" s="399"/>
      <c r="D539" s="399"/>
      <c r="E539" s="160" t="s">
        <v>288</v>
      </c>
      <c r="F539" s="272">
        <v>0</v>
      </c>
      <c r="G539" s="272">
        <v>0</v>
      </c>
      <c r="H539" s="161">
        <f t="shared" si="721"/>
        <v>0</v>
      </c>
      <c r="I539" s="247" t="e">
        <f t="shared" si="722"/>
        <v>#DIV/0!</v>
      </c>
      <c r="J539" s="227">
        <v>0</v>
      </c>
      <c r="K539" s="227">
        <v>0</v>
      </c>
      <c r="L539" s="230">
        <f t="shared" si="723"/>
        <v>0</v>
      </c>
      <c r="M539" s="247" t="e">
        <f t="shared" si="724"/>
        <v>#DIV/0!</v>
      </c>
      <c r="N539" s="400"/>
      <c r="O539" s="227">
        <v>0</v>
      </c>
      <c r="P539" s="227">
        <v>0</v>
      </c>
      <c r="Q539" s="230">
        <f t="shared" si="725"/>
        <v>0</v>
      </c>
      <c r="R539" s="247" t="e">
        <f t="shared" si="726"/>
        <v>#DIV/0!</v>
      </c>
      <c r="S539" s="395"/>
      <c r="T539" s="376"/>
      <c r="U539" s="227">
        <v>0</v>
      </c>
      <c r="V539" s="227">
        <v>0</v>
      </c>
      <c r="W539" s="162">
        <f>IFERROR(((V539/U539)*1),0)</f>
        <v>0</v>
      </c>
      <c r="X539" s="379"/>
    </row>
    <row r="540" spans="1:24" ht="15.75" hidden="1" thickBot="1" x14ac:dyDescent="0.3">
      <c r="A540" s="386" t="s">
        <v>289</v>
      </c>
      <c r="B540" s="387"/>
      <c r="C540" s="388"/>
      <c r="D540" s="163"/>
      <c r="E540" s="167"/>
      <c r="F540" s="275">
        <f>SUM(F535:F539)</f>
        <v>0</v>
      </c>
      <c r="G540" s="274">
        <f t="shared" ref="G540:H540" si="728">SUM(G535:G539)</f>
        <v>0</v>
      </c>
      <c r="H540" s="165">
        <f t="shared" si="728"/>
        <v>0</v>
      </c>
      <c r="I540" s="248">
        <v>1</v>
      </c>
      <c r="J540" s="231">
        <f t="shared" ref="J540:L540" si="729">SUM(J535:J539)</f>
        <v>0</v>
      </c>
      <c r="K540" s="231">
        <f t="shared" si="729"/>
        <v>0</v>
      </c>
      <c r="L540" s="231">
        <f t="shared" si="729"/>
        <v>0</v>
      </c>
      <c r="M540" s="248">
        <v>1</v>
      </c>
      <c r="N540" s="231">
        <f>N535</f>
        <v>0</v>
      </c>
      <c r="O540" s="231">
        <f t="shared" ref="O540:Q540" si="730">SUM(O535:O539)</f>
        <v>0</v>
      </c>
      <c r="P540" s="231">
        <f t="shared" si="730"/>
        <v>0</v>
      </c>
      <c r="Q540" s="231">
        <f t="shared" si="730"/>
        <v>0</v>
      </c>
      <c r="R540" s="248">
        <v>1</v>
      </c>
      <c r="S540" s="231">
        <f>S535</f>
        <v>0</v>
      </c>
      <c r="T540" s="243">
        <f>T535</f>
        <v>0</v>
      </c>
      <c r="U540" s="236">
        <f>SUM(U535:U539)</f>
        <v>0</v>
      </c>
      <c r="V540" s="237">
        <f>SUM(V535:V539)</f>
        <v>0</v>
      </c>
      <c r="W540" s="166">
        <f>IFERROR(((V540/U540)*1),0)</f>
        <v>0</v>
      </c>
      <c r="X540" s="241">
        <f>IFERROR(((1-(1-T540)*W540)*1),0)</f>
        <v>1</v>
      </c>
    </row>
    <row r="541" spans="1:24" hidden="1" x14ac:dyDescent="0.25">
      <c r="A541" s="397">
        <f>A535+1</f>
        <v>90</v>
      </c>
      <c r="B541" s="398"/>
      <c r="C541" s="399"/>
      <c r="D541" s="399"/>
      <c r="E541" s="160" t="s">
        <v>284</v>
      </c>
      <c r="F541" s="272">
        <v>0</v>
      </c>
      <c r="G541" s="272">
        <v>0</v>
      </c>
      <c r="H541" s="161">
        <f>F541+G541</f>
        <v>0</v>
      </c>
      <c r="I541" s="247" t="e">
        <f>H541/$H$546</f>
        <v>#DIV/0!</v>
      </c>
      <c r="J541" s="227">
        <v>0</v>
      </c>
      <c r="K541" s="227">
        <v>0</v>
      </c>
      <c r="L541" s="230">
        <f>J541+K541</f>
        <v>0</v>
      </c>
      <c r="M541" s="247" t="e">
        <f>L541/$L$546</f>
        <v>#DIV/0!</v>
      </c>
      <c r="N541" s="400">
        <v>0</v>
      </c>
      <c r="O541" s="227">
        <v>0</v>
      </c>
      <c r="P541" s="227">
        <v>0</v>
      </c>
      <c r="Q541" s="230">
        <f>O541+P541</f>
        <v>0</v>
      </c>
      <c r="R541" s="247" t="e">
        <f>Q541/$Q$546</f>
        <v>#DIV/0!</v>
      </c>
      <c r="S541" s="395">
        <f>N546-Q546</f>
        <v>0</v>
      </c>
      <c r="T541" s="376">
        <f>IFERROR((S541/N546),0)</f>
        <v>0</v>
      </c>
      <c r="U541" s="227">
        <v>0</v>
      </c>
      <c r="V541" s="227">
        <v>0</v>
      </c>
      <c r="W541" s="162">
        <f>IFERROR(((V541/U541)*1),0)</f>
        <v>0</v>
      </c>
      <c r="X541" s="396"/>
    </row>
    <row r="542" spans="1:24" hidden="1" x14ac:dyDescent="0.25">
      <c r="A542" s="397"/>
      <c r="B542" s="398"/>
      <c r="C542" s="399"/>
      <c r="D542" s="399"/>
      <c r="E542" s="160" t="s">
        <v>285</v>
      </c>
      <c r="F542" s="272">
        <v>0</v>
      </c>
      <c r="G542" s="272">
        <v>0</v>
      </c>
      <c r="H542" s="161">
        <f t="shared" ref="H542:H545" si="731">F542+G542</f>
        <v>0</v>
      </c>
      <c r="I542" s="247" t="e">
        <f t="shared" ref="I542:I545" si="732">H542/$H$546</f>
        <v>#DIV/0!</v>
      </c>
      <c r="J542" s="227">
        <v>0</v>
      </c>
      <c r="K542" s="227">
        <v>0</v>
      </c>
      <c r="L542" s="230">
        <f t="shared" ref="L542:L545" si="733">J542+K542</f>
        <v>0</v>
      </c>
      <c r="M542" s="247" t="e">
        <f t="shared" ref="M542:M545" si="734">L542/$L$546</f>
        <v>#DIV/0!</v>
      </c>
      <c r="N542" s="400"/>
      <c r="O542" s="227">
        <v>0</v>
      </c>
      <c r="P542" s="227">
        <v>0</v>
      </c>
      <c r="Q542" s="230">
        <f t="shared" ref="Q542:Q545" si="735">O542+P542</f>
        <v>0</v>
      </c>
      <c r="R542" s="247" t="e">
        <f t="shared" ref="R542:R545" si="736">Q542/$Q$546</f>
        <v>#DIV/0!</v>
      </c>
      <c r="S542" s="395"/>
      <c r="T542" s="376"/>
      <c r="U542" s="227">
        <v>0</v>
      </c>
      <c r="V542" s="227">
        <v>0</v>
      </c>
      <c r="W542" s="162">
        <f t="shared" ref="W542:W543" si="737">IFERROR(((V542/U542)*1),0)</f>
        <v>0</v>
      </c>
      <c r="X542" s="378"/>
    </row>
    <row r="543" spans="1:24" hidden="1" x14ac:dyDescent="0.25">
      <c r="A543" s="397"/>
      <c r="B543" s="398"/>
      <c r="C543" s="399"/>
      <c r="D543" s="399"/>
      <c r="E543" s="160" t="s">
        <v>286</v>
      </c>
      <c r="F543" s="272">
        <v>0</v>
      </c>
      <c r="G543" s="272">
        <v>0</v>
      </c>
      <c r="H543" s="161">
        <f t="shared" si="731"/>
        <v>0</v>
      </c>
      <c r="I543" s="247" t="e">
        <f t="shared" si="732"/>
        <v>#DIV/0!</v>
      </c>
      <c r="J543" s="227">
        <v>0</v>
      </c>
      <c r="K543" s="227">
        <v>0</v>
      </c>
      <c r="L543" s="230">
        <f t="shared" si="733"/>
        <v>0</v>
      </c>
      <c r="M543" s="247" t="e">
        <f t="shared" si="734"/>
        <v>#DIV/0!</v>
      </c>
      <c r="N543" s="400"/>
      <c r="O543" s="227">
        <v>0</v>
      </c>
      <c r="P543" s="227">
        <v>0</v>
      </c>
      <c r="Q543" s="230">
        <f t="shared" si="735"/>
        <v>0</v>
      </c>
      <c r="R543" s="247" t="e">
        <f t="shared" si="736"/>
        <v>#DIV/0!</v>
      </c>
      <c r="S543" s="395"/>
      <c r="T543" s="376"/>
      <c r="U543" s="227">
        <v>0</v>
      </c>
      <c r="V543" s="227">
        <v>0</v>
      </c>
      <c r="W543" s="162">
        <f t="shared" si="737"/>
        <v>0</v>
      </c>
      <c r="X543" s="378"/>
    </row>
    <row r="544" spans="1:24" hidden="1" x14ac:dyDescent="0.25">
      <c r="A544" s="397"/>
      <c r="B544" s="398"/>
      <c r="C544" s="399"/>
      <c r="D544" s="399"/>
      <c r="E544" s="160" t="s">
        <v>287</v>
      </c>
      <c r="F544" s="272">
        <v>0</v>
      </c>
      <c r="G544" s="272">
        <v>0</v>
      </c>
      <c r="H544" s="161">
        <f t="shared" si="731"/>
        <v>0</v>
      </c>
      <c r="I544" s="247" t="e">
        <f t="shared" si="732"/>
        <v>#DIV/0!</v>
      </c>
      <c r="J544" s="227">
        <v>0</v>
      </c>
      <c r="K544" s="227">
        <v>0</v>
      </c>
      <c r="L544" s="230">
        <f t="shared" si="733"/>
        <v>0</v>
      </c>
      <c r="M544" s="247" t="e">
        <f t="shared" si="734"/>
        <v>#DIV/0!</v>
      </c>
      <c r="N544" s="400"/>
      <c r="O544" s="227">
        <v>0</v>
      </c>
      <c r="P544" s="227">
        <v>0</v>
      </c>
      <c r="Q544" s="230">
        <f t="shared" si="735"/>
        <v>0</v>
      </c>
      <c r="R544" s="247" t="e">
        <f t="shared" si="736"/>
        <v>#DIV/0!</v>
      </c>
      <c r="S544" s="395"/>
      <c r="T544" s="376"/>
      <c r="U544" s="227">
        <v>0</v>
      </c>
      <c r="V544" s="227">
        <v>0</v>
      </c>
      <c r="W544" s="162">
        <f>IFERROR(((V544/U544)*1),0)</f>
        <v>0</v>
      </c>
      <c r="X544" s="378"/>
    </row>
    <row r="545" spans="1:24" ht="15.75" hidden="1" thickBot="1" x14ac:dyDescent="0.3">
      <c r="A545" s="397"/>
      <c r="B545" s="398"/>
      <c r="C545" s="399"/>
      <c r="D545" s="399"/>
      <c r="E545" s="160" t="s">
        <v>288</v>
      </c>
      <c r="F545" s="272">
        <v>0</v>
      </c>
      <c r="G545" s="272">
        <v>0</v>
      </c>
      <c r="H545" s="161">
        <f t="shared" si="731"/>
        <v>0</v>
      </c>
      <c r="I545" s="247" t="e">
        <f t="shared" si="732"/>
        <v>#DIV/0!</v>
      </c>
      <c r="J545" s="227">
        <v>0</v>
      </c>
      <c r="K545" s="227">
        <v>0</v>
      </c>
      <c r="L545" s="230">
        <f t="shared" si="733"/>
        <v>0</v>
      </c>
      <c r="M545" s="247" t="e">
        <f t="shared" si="734"/>
        <v>#DIV/0!</v>
      </c>
      <c r="N545" s="400"/>
      <c r="O545" s="227">
        <v>0</v>
      </c>
      <c r="P545" s="227">
        <v>0</v>
      </c>
      <c r="Q545" s="230">
        <f t="shared" si="735"/>
        <v>0</v>
      </c>
      <c r="R545" s="247" t="e">
        <f t="shared" si="736"/>
        <v>#DIV/0!</v>
      </c>
      <c r="S545" s="395"/>
      <c r="T545" s="376"/>
      <c r="U545" s="227">
        <v>0</v>
      </c>
      <c r="V545" s="227">
        <v>0</v>
      </c>
      <c r="W545" s="162">
        <f>IFERROR(((V545/U545)*1),0)</f>
        <v>0</v>
      </c>
      <c r="X545" s="379"/>
    </row>
    <row r="546" spans="1:24" ht="15.75" hidden="1" thickBot="1" x14ac:dyDescent="0.3">
      <c r="A546" s="386" t="s">
        <v>289</v>
      </c>
      <c r="B546" s="387"/>
      <c r="C546" s="388"/>
      <c r="D546" s="163"/>
      <c r="E546" s="167"/>
      <c r="F546" s="275">
        <f>SUM(F541:F545)</f>
        <v>0</v>
      </c>
      <c r="G546" s="274">
        <f t="shared" ref="G546:H546" si="738">SUM(G541:G545)</f>
        <v>0</v>
      </c>
      <c r="H546" s="165">
        <f t="shared" si="738"/>
        <v>0</v>
      </c>
      <c r="I546" s="248">
        <v>1</v>
      </c>
      <c r="J546" s="231">
        <f t="shared" ref="J546:L546" si="739">SUM(J541:J545)</f>
        <v>0</v>
      </c>
      <c r="K546" s="231">
        <f t="shared" si="739"/>
        <v>0</v>
      </c>
      <c r="L546" s="231">
        <f t="shared" si="739"/>
        <v>0</v>
      </c>
      <c r="M546" s="248">
        <v>1</v>
      </c>
      <c r="N546" s="231">
        <f>N541</f>
        <v>0</v>
      </c>
      <c r="O546" s="231">
        <f t="shared" ref="O546:Q546" si="740">SUM(O541:O545)</f>
        <v>0</v>
      </c>
      <c r="P546" s="231">
        <f t="shared" si="740"/>
        <v>0</v>
      </c>
      <c r="Q546" s="231">
        <f t="shared" si="740"/>
        <v>0</v>
      </c>
      <c r="R546" s="248">
        <v>1</v>
      </c>
      <c r="S546" s="231">
        <f>S541</f>
        <v>0</v>
      </c>
      <c r="T546" s="243">
        <f>T541</f>
        <v>0</v>
      </c>
      <c r="U546" s="236">
        <f>SUM(U541:U545)</f>
        <v>0</v>
      </c>
      <c r="V546" s="237">
        <f>SUM(V541:V545)</f>
        <v>0</v>
      </c>
      <c r="W546" s="166">
        <f>IFERROR(((V546/U546)*1),0)</f>
        <v>0</v>
      </c>
      <c r="X546" s="241">
        <f>IFERROR(((1-(1-T546)*W546)*1),0)</f>
        <v>1</v>
      </c>
    </row>
    <row r="547" spans="1:24" hidden="1" x14ac:dyDescent="0.25">
      <c r="A547" s="397">
        <f>A541+1</f>
        <v>91</v>
      </c>
      <c r="B547" s="398"/>
      <c r="C547" s="399"/>
      <c r="D547" s="399"/>
      <c r="E547" s="160" t="s">
        <v>284</v>
      </c>
      <c r="F547" s="272">
        <v>0</v>
      </c>
      <c r="G547" s="272">
        <v>0</v>
      </c>
      <c r="H547" s="161">
        <f>F547+G547</f>
        <v>0</v>
      </c>
      <c r="I547" s="247" t="e">
        <f>H547/$H$552</f>
        <v>#DIV/0!</v>
      </c>
      <c r="J547" s="227">
        <v>0</v>
      </c>
      <c r="K547" s="227">
        <v>0</v>
      </c>
      <c r="L547" s="230">
        <f>J547+K547</f>
        <v>0</v>
      </c>
      <c r="M547" s="247" t="e">
        <f>L547/$L$552</f>
        <v>#DIV/0!</v>
      </c>
      <c r="N547" s="400">
        <v>0</v>
      </c>
      <c r="O547" s="227">
        <v>0</v>
      </c>
      <c r="P547" s="227">
        <v>0</v>
      </c>
      <c r="Q547" s="230">
        <f>O547+P547</f>
        <v>0</v>
      </c>
      <c r="R547" s="247" t="e">
        <f>Q547/$Q$552</f>
        <v>#DIV/0!</v>
      </c>
      <c r="S547" s="395">
        <f>N552-Q552</f>
        <v>0</v>
      </c>
      <c r="T547" s="376">
        <f>IFERROR((S547/N552),0)</f>
        <v>0</v>
      </c>
      <c r="U547" s="227">
        <v>0</v>
      </c>
      <c r="V547" s="227">
        <v>0</v>
      </c>
      <c r="W547" s="162">
        <f>IFERROR(((V547/U547)*1),0)</f>
        <v>0</v>
      </c>
      <c r="X547" s="396"/>
    </row>
    <row r="548" spans="1:24" hidden="1" x14ac:dyDescent="0.25">
      <c r="A548" s="397"/>
      <c r="B548" s="398"/>
      <c r="C548" s="399"/>
      <c r="D548" s="399"/>
      <c r="E548" s="160" t="s">
        <v>285</v>
      </c>
      <c r="F548" s="272">
        <v>0</v>
      </c>
      <c r="G548" s="272">
        <v>0</v>
      </c>
      <c r="H548" s="161">
        <f t="shared" ref="H548:H551" si="741">F548+G548</f>
        <v>0</v>
      </c>
      <c r="I548" s="247" t="e">
        <f t="shared" ref="I548:I551" si="742">H548/$H$552</f>
        <v>#DIV/0!</v>
      </c>
      <c r="J548" s="227">
        <v>0</v>
      </c>
      <c r="K548" s="227">
        <v>0</v>
      </c>
      <c r="L548" s="230">
        <f t="shared" ref="L548:L551" si="743">J548+K548</f>
        <v>0</v>
      </c>
      <c r="M548" s="247" t="e">
        <f t="shared" ref="M548:M551" si="744">L548/$L$552</f>
        <v>#DIV/0!</v>
      </c>
      <c r="N548" s="400"/>
      <c r="O548" s="227">
        <v>0</v>
      </c>
      <c r="P548" s="227">
        <v>0</v>
      </c>
      <c r="Q548" s="230">
        <f t="shared" ref="Q548:Q551" si="745">O548+P548</f>
        <v>0</v>
      </c>
      <c r="R548" s="247" t="e">
        <f t="shared" ref="R548:R551" si="746">Q548/$Q$552</f>
        <v>#DIV/0!</v>
      </c>
      <c r="S548" s="395"/>
      <c r="T548" s="376"/>
      <c r="U548" s="227">
        <v>0</v>
      </c>
      <c r="V548" s="227">
        <v>0</v>
      </c>
      <c r="W548" s="162">
        <f t="shared" ref="W548:W549" si="747">IFERROR(((V548/U548)*1),0)</f>
        <v>0</v>
      </c>
      <c r="X548" s="378"/>
    </row>
    <row r="549" spans="1:24" hidden="1" x14ac:dyDescent="0.25">
      <c r="A549" s="397"/>
      <c r="B549" s="398"/>
      <c r="C549" s="399"/>
      <c r="D549" s="399"/>
      <c r="E549" s="160" t="s">
        <v>286</v>
      </c>
      <c r="F549" s="272">
        <v>0</v>
      </c>
      <c r="G549" s="272">
        <v>0</v>
      </c>
      <c r="H549" s="161">
        <f t="shared" si="741"/>
        <v>0</v>
      </c>
      <c r="I549" s="247" t="e">
        <f t="shared" si="742"/>
        <v>#DIV/0!</v>
      </c>
      <c r="J549" s="227">
        <v>0</v>
      </c>
      <c r="K549" s="227">
        <v>0</v>
      </c>
      <c r="L549" s="230">
        <f t="shared" si="743"/>
        <v>0</v>
      </c>
      <c r="M549" s="247" t="e">
        <f t="shared" si="744"/>
        <v>#DIV/0!</v>
      </c>
      <c r="N549" s="400"/>
      <c r="O549" s="227">
        <v>0</v>
      </c>
      <c r="P549" s="227">
        <v>0</v>
      </c>
      <c r="Q549" s="230">
        <f t="shared" si="745"/>
        <v>0</v>
      </c>
      <c r="R549" s="247" t="e">
        <f t="shared" si="746"/>
        <v>#DIV/0!</v>
      </c>
      <c r="S549" s="395"/>
      <c r="T549" s="376"/>
      <c r="U549" s="227">
        <v>0</v>
      </c>
      <c r="V549" s="227">
        <v>0</v>
      </c>
      <c r="W549" s="162">
        <f t="shared" si="747"/>
        <v>0</v>
      </c>
      <c r="X549" s="378"/>
    </row>
    <row r="550" spans="1:24" hidden="1" x14ac:dyDescent="0.25">
      <c r="A550" s="397"/>
      <c r="B550" s="398"/>
      <c r="C550" s="399"/>
      <c r="D550" s="399"/>
      <c r="E550" s="160" t="s">
        <v>287</v>
      </c>
      <c r="F550" s="272">
        <v>0</v>
      </c>
      <c r="G550" s="272">
        <v>0</v>
      </c>
      <c r="H550" s="161">
        <f t="shared" si="741"/>
        <v>0</v>
      </c>
      <c r="I550" s="247" t="e">
        <f t="shared" si="742"/>
        <v>#DIV/0!</v>
      </c>
      <c r="J550" s="227">
        <v>0</v>
      </c>
      <c r="K550" s="227">
        <v>0</v>
      </c>
      <c r="L550" s="230">
        <f t="shared" si="743"/>
        <v>0</v>
      </c>
      <c r="M550" s="247" t="e">
        <f t="shared" si="744"/>
        <v>#DIV/0!</v>
      </c>
      <c r="N550" s="400"/>
      <c r="O550" s="227">
        <v>0</v>
      </c>
      <c r="P550" s="227">
        <v>0</v>
      </c>
      <c r="Q550" s="230">
        <f t="shared" si="745"/>
        <v>0</v>
      </c>
      <c r="R550" s="247" t="e">
        <f t="shared" si="746"/>
        <v>#DIV/0!</v>
      </c>
      <c r="S550" s="395"/>
      <c r="T550" s="376"/>
      <c r="U550" s="227">
        <v>0</v>
      </c>
      <c r="V550" s="227">
        <v>0</v>
      </c>
      <c r="W550" s="162">
        <f>IFERROR(((V550/U550)*1),0)</f>
        <v>0</v>
      </c>
      <c r="X550" s="378"/>
    </row>
    <row r="551" spans="1:24" ht="15.75" hidden="1" thickBot="1" x14ac:dyDescent="0.3">
      <c r="A551" s="397"/>
      <c r="B551" s="398"/>
      <c r="C551" s="399"/>
      <c r="D551" s="399"/>
      <c r="E551" s="160" t="s">
        <v>288</v>
      </c>
      <c r="F551" s="272">
        <v>0</v>
      </c>
      <c r="G551" s="272">
        <v>0</v>
      </c>
      <c r="H551" s="161">
        <f t="shared" si="741"/>
        <v>0</v>
      </c>
      <c r="I551" s="247" t="e">
        <f t="shared" si="742"/>
        <v>#DIV/0!</v>
      </c>
      <c r="J551" s="227">
        <v>0</v>
      </c>
      <c r="K551" s="227">
        <v>0</v>
      </c>
      <c r="L551" s="230">
        <f t="shared" si="743"/>
        <v>0</v>
      </c>
      <c r="M551" s="247" t="e">
        <f t="shared" si="744"/>
        <v>#DIV/0!</v>
      </c>
      <c r="N551" s="400"/>
      <c r="O551" s="227">
        <v>0</v>
      </c>
      <c r="P551" s="227">
        <v>0</v>
      </c>
      <c r="Q551" s="230">
        <f t="shared" si="745"/>
        <v>0</v>
      </c>
      <c r="R551" s="247" t="e">
        <f t="shared" si="746"/>
        <v>#DIV/0!</v>
      </c>
      <c r="S551" s="395"/>
      <c r="T551" s="376"/>
      <c r="U551" s="227">
        <v>0</v>
      </c>
      <c r="V551" s="227">
        <v>0</v>
      </c>
      <c r="W551" s="162">
        <f>IFERROR(((V551/U551)*1),0)</f>
        <v>0</v>
      </c>
      <c r="X551" s="379"/>
    </row>
    <row r="552" spans="1:24" ht="15.75" hidden="1" thickBot="1" x14ac:dyDescent="0.3">
      <c r="A552" s="386" t="s">
        <v>289</v>
      </c>
      <c r="B552" s="387"/>
      <c r="C552" s="388"/>
      <c r="D552" s="163"/>
      <c r="E552" s="167"/>
      <c r="F552" s="275">
        <f>SUM(F547:F551)</f>
        <v>0</v>
      </c>
      <c r="G552" s="274">
        <f t="shared" ref="G552:H552" si="748">SUM(G547:G551)</f>
        <v>0</v>
      </c>
      <c r="H552" s="165">
        <f t="shared" si="748"/>
        <v>0</v>
      </c>
      <c r="I552" s="248">
        <v>1</v>
      </c>
      <c r="J552" s="231">
        <f t="shared" ref="J552:L552" si="749">SUM(J547:J551)</f>
        <v>0</v>
      </c>
      <c r="K552" s="231">
        <f t="shared" si="749"/>
        <v>0</v>
      </c>
      <c r="L552" s="231">
        <f t="shared" si="749"/>
        <v>0</v>
      </c>
      <c r="M552" s="248">
        <v>1</v>
      </c>
      <c r="N552" s="231">
        <f>N547</f>
        <v>0</v>
      </c>
      <c r="O552" s="231">
        <f t="shared" ref="O552:Q552" si="750">SUM(O547:O551)</f>
        <v>0</v>
      </c>
      <c r="P552" s="231">
        <f t="shared" si="750"/>
        <v>0</v>
      </c>
      <c r="Q552" s="231">
        <f t="shared" si="750"/>
        <v>0</v>
      </c>
      <c r="R552" s="248">
        <v>1</v>
      </c>
      <c r="S552" s="231">
        <f>S547</f>
        <v>0</v>
      </c>
      <c r="T552" s="243">
        <f>T547</f>
        <v>0</v>
      </c>
      <c r="U552" s="236">
        <f>SUM(U547:U551)</f>
        <v>0</v>
      </c>
      <c r="V552" s="237">
        <f>SUM(V547:V551)</f>
        <v>0</v>
      </c>
      <c r="W552" s="166">
        <f>IFERROR(((V552/U552)*1),0)</f>
        <v>0</v>
      </c>
      <c r="X552" s="241">
        <f>IFERROR(((1-(1-T552)*W552)*1),0)</f>
        <v>1</v>
      </c>
    </row>
    <row r="553" spans="1:24" hidden="1" x14ac:dyDescent="0.25">
      <c r="A553" s="397">
        <f>A547+1</f>
        <v>92</v>
      </c>
      <c r="B553" s="398"/>
      <c r="C553" s="399"/>
      <c r="D553" s="399"/>
      <c r="E553" s="160" t="s">
        <v>284</v>
      </c>
      <c r="F553" s="272">
        <v>0</v>
      </c>
      <c r="G553" s="272">
        <v>0</v>
      </c>
      <c r="H553" s="161">
        <f>F553+G553</f>
        <v>0</v>
      </c>
      <c r="I553" s="247" t="e">
        <f>H553/$H$558</f>
        <v>#DIV/0!</v>
      </c>
      <c r="J553" s="227">
        <v>0</v>
      </c>
      <c r="K553" s="227">
        <v>0</v>
      </c>
      <c r="L553" s="230">
        <f>J553+K553</f>
        <v>0</v>
      </c>
      <c r="M553" s="247" t="e">
        <f>L553/$L$558</f>
        <v>#DIV/0!</v>
      </c>
      <c r="N553" s="400">
        <v>0</v>
      </c>
      <c r="O553" s="227">
        <v>0</v>
      </c>
      <c r="P553" s="227">
        <v>0</v>
      </c>
      <c r="Q553" s="230">
        <f>O553+P553</f>
        <v>0</v>
      </c>
      <c r="R553" s="247" t="e">
        <f>Q553/$Q$558</f>
        <v>#DIV/0!</v>
      </c>
      <c r="S553" s="395">
        <f>N558-Q558</f>
        <v>0</v>
      </c>
      <c r="T553" s="376">
        <f>IFERROR((S553/N558),0)</f>
        <v>0</v>
      </c>
      <c r="U553" s="227">
        <v>0</v>
      </c>
      <c r="V553" s="227">
        <v>0</v>
      </c>
      <c r="W553" s="162">
        <f>IFERROR(((V553/U553)*1),0)</f>
        <v>0</v>
      </c>
      <c r="X553" s="396"/>
    </row>
    <row r="554" spans="1:24" hidden="1" x14ac:dyDescent="0.25">
      <c r="A554" s="397"/>
      <c r="B554" s="398"/>
      <c r="C554" s="399"/>
      <c r="D554" s="399"/>
      <c r="E554" s="160" t="s">
        <v>285</v>
      </c>
      <c r="F554" s="272">
        <v>0</v>
      </c>
      <c r="G554" s="272">
        <v>0</v>
      </c>
      <c r="H554" s="161">
        <f t="shared" ref="H554:H557" si="751">F554+G554</f>
        <v>0</v>
      </c>
      <c r="I554" s="247" t="e">
        <f t="shared" ref="I554:I557" si="752">H554/$H$558</f>
        <v>#DIV/0!</v>
      </c>
      <c r="J554" s="227">
        <v>0</v>
      </c>
      <c r="K554" s="227">
        <v>0</v>
      </c>
      <c r="L554" s="230">
        <f t="shared" ref="L554:L557" si="753">J554+K554</f>
        <v>0</v>
      </c>
      <c r="M554" s="247" t="e">
        <f t="shared" ref="M554:M557" si="754">L554/$L$558</f>
        <v>#DIV/0!</v>
      </c>
      <c r="N554" s="400"/>
      <c r="O554" s="227">
        <v>0</v>
      </c>
      <c r="P554" s="227">
        <v>0</v>
      </c>
      <c r="Q554" s="230">
        <f t="shared" ref="Q554:Q557" si="755">O554+P554</f>
        <v>0</v>
      </c>
      <c r="R554" s="247" t="e">
        <f t="shared" ref="R554:R557" si="756">Q554/$Q$558</f>
        <v>#DIV/0!</v>
      </c>
      <c r="S554" s="395"/>
      <c r="T554" s="376"/>
      <c r="U554" s="227">
        <v>0</v>
      </c>
      <c r="V554" s="227">
        <v>0</v>
      </c>
      <c r="W554" s="162">
        <f t="shared" ref="W554:W555" si="757">IFERROR(((V554/U554)*1),0)</f>
        <v>0</v>
      </c>
      <c r="X554" s="378"/>
    </row>
    <row r="555" spans="1:24" hidden="1" x14ac:dyDescent="0.25">
      <c r="A555" s="397"/>
      <c r="B555" s="398"/>
      <c r="C555" s="399"/>
      <c r="D555" s="399"/>
      <c r="E555" s="160" t="s">
        <v>286</v>
      </c>
      <c r="F555" s="272">
        <v>0</v>
      </c>
      <c r="G555" s="272">
        <v>0</v>
      </c>
      <c r="H555" s="161">
        <f t="shared" si="751"/>
        <v>0</v>
      </c>
      <c r="I555" s="247" t="e">
        <f t="shared" si="752"/>
        <v>#DIV/0!</v>
      </c>
      <c r="J555" s="227">
        <v>0</v>
      </c>
      <c r="K555" s="227">
        <v>0</v>
      </c>
      <c r="L555" s="230">
        <f t="shared" si="753"/>
        <v>0</v>
      </c>
      <c r="M555" s="247" t="e">
        <f t="shared" si="754"/>
        <v>#DIV/0!</v>
      </c>
      <c r="N555" s="400"/>
      <c r="O555" s="227">
        <v>0</v>
      </c>
      <c r="P555" s="227">
        <v>0</v>
      </c>
      <c r="Q555" s="230">
        <f t="shared" si="755"/>
        <v>0</v>
      </c>
      <c r="R555" s="247" t="e">
        <f t="shared" si="756"/>
        <v>#DIV/0!</v>
      </c>
      <c r="S555" s="395"/>
      <c r="T555" s="376"/>
      <c r="U555" s="227">
        <v>0</v>
      </c>
      <c r="V555" s="227">
        <v>0</v>
      </c>
      <c r="W555" s="162">
        <f t="shared" si="757"/>
        <v>0</v>
      </c>
      <c r="X555" s="378"/>
    </row>
    <row r="556" spans="1:24" hidden="1" x14ac:dyDescent="0.25">
      <c r="A556" s="397"/>
      <c r="B556" s="398"/>
      <c r="C556" s="399"/>
      <c r="D556" s="399"/>
      <c r="E556" s="160" t="s">
        <v>287</v>
      </c>
      <c r="F556" s="272">
        <v>0</v>
      </c>
      <c r="G556" s="272">
        <v>0</v>
      </c>
      <c r="H556" s="161">
        <f t="shared" si="751"/>
        <v>0</v>
      </c>
      <c r="I556" s="247" t="e">
        <f t="shared" si="752"/>
        <v>#DIV/0!</v>
      </c>
      <c r="J556" s="227">
        <v>0</v>
      </c>
      <c r="K556" s="227">
        <v>0</v>
      </c>
      <c r="L556" s="230">
        <f t="shared" si="753"/>
        <v>0</v>
      </c>
      <c r="M556" s="247" t="e">
        <f t="shared" si="754"/>
        <v>#DIV/0!</v>
      </c>
      <c r="N556" s="400"/>
      <c r="O556" s="227">
        <v>0</v>
      </c>
      <c r="P556" s="227">
        <v>0</v>
      </c>
      <c r="Q556" s="230">
        <f t="shared" si="755"/>
        <v>0</v>
      </c>
      <c r="R556" s="247" t="e">
        <f t="shared" si="756"/>
        <v>#DIV/0!</v>
      </c>
      <c r="S556" s="395"/>
      <c r="T556" s="376"/>
      <c r="U556" s="227">
        <v>0</v>
      </c>
      <c r="V556" s="227">
        <v>0</v>
      </c>
      <c r="W556" s="162">
        <f>IFERROR(((V556/U556)*1),0)</f>
        <v>0</v>
      </c>
      <c r="X556" s="378"/>
    </row>
    <row r="557" spans="1:24" ht="15.75" hidden="1" thickBot="1" x14ac:dyDescent="0.3">
      <c r="A557" s="397"/>
      <c r="B557" s="398"/>
      <c r="C557" s="399"/>
      <c r="D557" s="399"/>
      <c r="E557" s="160" t="s">
        <v>288</v>
      </c>
      <c r="F557" s="272">
        <v>0</v>
      </c>
      <c r="G557" s="272">
        <v>0</v>
      </c>
      <c r="H557" s="161">
        <f t="shared" si="751"/>
        <v>0</v>
      </c>
      <c r="I557" s="247" t="e">
        <f t="shared" si="752"/>
        <v>#DIV/0!</v>
      </c>
      <c r="J557" s="227">
        <v>0</v>
      </c>
      <c r="K557" s="227">
        <v>0</v>
      </c>
      <c r="L557" s="230">
        <f t="shared" si="753"/>
        <v>0</v>
      </c>
      <c r="M557" s="247" t="e">
        <f t="shared" si="754"/>
        <v>#DIV/0!</v>
      </c>
      <c r="N557" s="400"/>
      <c r="O557" s="227">
        <v>0</v>
      </c>
      <c r="P557" s="227">
        <v>0</v>
      </c>
      <c r="Q557" s="230">
        <f t="shared" si="755"/>
        <v>0</v>
      </c>
      <c r="R557" s="247" t="e">
        <f t="shared" si="756"/>
        <v>#DIV/0!</v>
      </c>
      <c r="S557" s="395"/>
      <c r="T557" s="376"/>
      <c r="U557" s="227">
        <v>0</v>
      </c>
      <c r="V557" s="227">
        <v>0</v>
      </c>
      <c r="W557" s="162">
        <f>IFERROR(((V557/U557)*1),0)</f>
        <v>0</v>
      </c>
      <c r="X557" s="379"/>
    </row>
    <row r="558" spans="1:24" ht="15.75" hidden="1" thickBot="1" x14ac:dyDescent="0.3">
      <c r="A558" s="386" t="s">
        <v>289</v>
      </c>
      <c r="B558" s="387"/>
      <c r="C558" s="388"/>
      <c r="D558" s="163"/>
      <c r="E558" s="167"/>
      <c r="F558" s="275">
        <f>SUM(F553:F557)</f>
        <v>0</v>
      </c>
      <c r="G558" s="274">
        <f t="shared" ref="G558:H558" si="758">SUM(G553:G557)</f>
        <v>0</v>
      </c>
      <c r="H558" s="165">
        <f t="shared" si="758"/>
        <v>0</v>
      </c>
      <c r="I558" s="248">
        <v>1</v>
      </c>
      <c r="J558" s="231">
        <f t="shared" ref="J558:L558" si="759">SUM(J553:J557)</f>
        <v>0</v>
      </c>
      <c r="K558" s="231">
        <f t="shared" si="759"/>
        <v>0</v>
      </c>
      <c r="L558" s="231">
        <f t="shared" si="759"/>
        <v>0</v>
      </c>
      <c r="M558" s="248">
        <v>1</v>
      </c>
      <c r="N558" s="231">
        <f>N553</f>
        <v>0</v>
      </c>
      <c r="O558" s="231">
        <f t="shared" ref="O558:Q558" si="760">SUM(O553:O557)</f>
        <v>0</v>
      </c>
      <c r="P558" s="231">
        <f t="shared" si="760"/>
        <v>0</v>
      </c>
      <c r="Q558" s="231">
        <f t="shared" si="760"/>
        <v>0</v>
      </c>
      <c r="R558" s="248">
        <v>1</v>
      </c>
      <c r="S558" s="231">
        <f>S553</f>
        <v>0</v>
      </c>
      <c r="T558" s="243">
        <f>T553</f>
        <v>0</v>
      </c>
      <c r="U558" s="236">
        <f>SUM(U553:U557)</f>
        <v>0</v>
      </c>
      <c r="V558" s="237">
        <f>SUM(V553:V557)</f>
        <v>0</v>
      </c>
      <c r="W558" s="166">
        <f>IFERROR(((V558/U558)*1),0)</f>
        <v>0</v>
      </c>
      <c r="X558" s="241">
        <f>IFERROR(((1-(1-T558)*W558)*1),0)</f>
        <v>1</v>
      </c>
    </row>
    <row r="559" spans="1:24" hidden="1" x14ac:dyDescent="0.25">
      <c r="A559" s="397">
        <f>A553+1</f>
        <v>93</v>
      </c>
      <c r="B559" s="398"/>
      <c r="C559" s="399"/>
      <c r="D559" s="399"/>
      <c r="E559" s="160" t="s">
        <v>284</v>
      </c>
      <c r="F559" s="272">
        <v>0</v>
      </c>
      <c r="G559" s="272">
        <v>0</v>
      </c>
      <c r="H559" s="161">
        <f>F559+G559</f>
        <v>0</v>
      </c>
      <c r="I559" s="247" t="e">
        <f>H559/$H$564</f>
        <v>#DIV/0!</v>
      </c>
      <c r="J559" s="227">
        <v>0</v>
      </c>
      <c r="K559" s="227">
        <v>0</v>
      </c>
      <c r="L559" s="230">
        <f>J559+K559</f>
        <v>0</v>
      </c>
      <c r="M559" s="247" t="e">
        <f>L559/$L$564</f>
        <v>#DIV/0!</v>
      </c>
      <c r="N559" s="400">
        <v>0</v>
      </c>
      <c r="O559" s="227">
        <v>0</v>
      </c>
      <c r="P559" s="227">
        <v>0</v>
      </c>
      <c r="Q559" s="230">
        <f>O559+P559</f>
        <v>0</v>
      </c>
      <c r="R559" s="247" t="e">
        <f>Q559/$Q$564</f>
        <v>#DIV/0!</v>
      </c>
      <c r="S559" s="395">
        <f>N564-Q564</f>
        <v>0</v>
      </c>
      <c r="T559" s="376">
        <f>IFERROR((S559/N564),0)</f>
        <v>0</v>
      </c>
      <c r="U559" s="227">
        <v>0</v>
      </c>
      <c r="V559" s="227">
        <v>0</v>
      </c>
      <c r="W559" s="162">
        <f>IFERROR(((V559/U559)*1),0)</f>
        <v>0</v>
      </c>
      <c r="X559" s="396"/>
    </row>
    <row r="560" spans="1:24" hidden="1" x14ac:dyDescent="0.25">
      <c r="A560" s="397"/>
      <c r="B560" s="398"/>
      <c r="C560" s="399"/>
      <c r="D560" s="399"/>
      <c r="E560" s="160" t="s">
        <v>285</v>
      </c>
      <c r="F560" s="272">
        <v>0</v>
      </c>
      <c r="G560" s="272">
        <v>0</v>
      </c>
      <c r="H560" s="161">
        <f t="shared" ref="H560:H563" si="761">F560+G560</f>
        <v>0</v>
      </c>
      <c r="I560" s="247" t="e">
        <f t="shared" ref="I560:I563" si="762">H560/$H$564</f>
        <v>#DIV/0!</v>
      </c>
      <c r="J560" s="227">
        <v>0</v>
      </c>
      <c r="K560" s="227">
        <v>0</v>
      </c>
      <c r="L560" s="230">
        <f t="shared" ref="L560:L563" si="763">J560+K560</f>
        <v>0</v>
      </c>
      <c r="M560" s="247" t="e">
        <f t="shared" ref="M560:M563" si="764">L560/$L$564</f>
        <v>#DIV/0!</v>
      </c>
      <c r="N560" s="400"/>
      <c r="O560" s="227">
        <v>0</v>
      </c>
      <c r="P560" s="227">
        <v>0</v>
      </c>
      <c r="Q560" s="230">
        <f t="shared" ref="Q560:Q563" si="765">O560+P560</f>
        <v>0</v>
      </c>
      <c r="R560" s="247" t="e">
        <f t="shared" ref="R560:R563" si="766">Q560/$Q$564</f>
        <v>#DIV/0!</v>
      </c>
      <c r="S560" s="395"/>
      <c r="T560" s="376"/>
      <c r="U560" s="227">
        <v>0</v>
      </c>
      <c r="V560" s="227">
        <v>0</v>
      </c>
      <c r="W560" s="162">
        <f t="shared" ref="W560:W561" si="767">IFERROR(((V560/U560)*1),0)</f>
        <v>0</v>
      </c>
      <c r="X560" s="378"/>
    </row>
    <row r="561" spans="1:24" hidden="1" x14ac:dyDescent="0.25">
      <c r="A561" s="397"/>
      <c r="B561" s="398"/>
      <c r="C561" s="399"/>
      <c r="D561" s="399"/>
      <c r="E561" s="160" t="s">
        <v>286</v>
      </c>
      <c r="F561" s="272">
        <v>0</v>
      </c>
      <c r="G561" s="272">
        <v>0</v>
      </c>
      <c r="H561" s="161">
        <f t="shared" si="761"/>
        <v>0</v>
      </c>
      <c r="I561" s="247" t="e">
        <f t="shared" si="762"/>
        <v>#DIV/0!</v>
      </c>
      <c r="J561" s="227">
        <v>0</v>
      </c>
      <c r="K561" s="227">
        <v>0</v>
      </c>
      <c r="L561" s="230">
        <f t="shared" si="763"/>
        <v>0</v>
      </c>
      <c r="M561" s="247" t="e">
        <f t="shared" si="764"/>
        <v>#DIV/0!</v>
      </c>
      <c r="N561" s="400"/>
      <c r="O561" s="227">
        <v>0</v>
      </c>
      <c r="P561" s="227">
        <v>0</v>
      </c>
      <c r="Q561" s="230">
        <f t="shared" si="765"/>
        <v>0</v>
      </c>
      <c r="R561" s="247" t="e">
        <f t="shared" si="766"/>
        <v>#DIV/0!</v>
      </c>
      <c r="S561" s="395"/>
      <c r="T561" s="376"/>
      <c r="U561" s="227">
        <v>0</v>
      </c>
      <c r="V561" s="227">
        <v>0</v>
      </c>
      <c r="W561" s="162">
        <f t="shared" si="767"/>
        <v>0</v>
      </c>
      <c r="X561" s="378"/>
    </row>
    <row r="562" spans="1:24" hidden="1" x14ac:dyDescent="0.25">
      <c r="A562" s="397"/>
      <c r="B562" s="398"/>
      <c r="C562" s="399"/>
      <c r="D562" s="399"/>
      <c r="E562" s="160" t="s">
        <v>287</v>
      </c>
      <c r="F562" s="272">
        <v>0</v>
      </c>
      <c r="G562" s="272">
        <v>0</v>
      </c>
      <c r="H562" s="161">
        <f t="shared" si="761"/>
        <v>0</v>
      </c>
      <c r="I562" s="247" t="e">
        <f t="shared" si="762"/>
        <v>#DIV/0!</v>
      </c>
      <c r="J562" s="227">
        <v>0</v>
      </c>
      <c r="K562" s="227">
        <v>0</v>
      </c>
      <c r="L562" s="230">
        <f t="shared" si="763"/>
        <v>0</v>
      </c>
      <c r="M562" s="247" t="e">
        <f t="shared" si="764"/>
        <v>#DIV/0!</v>
      </c>
      <c r="N562" s="400"/>
      <c r="O562" s="227">
        <v>0</v>
      </c>
      <c r="P562" s="227">
        <v>0</v>
      </c>
      <c r="Q562" s="230">
        <f t="shared" si="765"/>
        <v>0</v>
      </c>
      <c r="R562" s="247" t="e">
        <f t="shared" si="766"/>
        <v>#DIV/0!</v>
      </c>
      <c r="S562" s="395"/>
      <c r="T562" s="376"/>
      <c r="U562" s="227">
        <v>0</v>
      </c>
      <c r="V562" s="227">
        <v>0</v>
      </c>
      <c r="W562" s="162">
        <f>IFERROR(((V562/U562)*1),0)</f>
        <v>0</v>
      </c>
      <c r="X562" s="378"/>
    </row>
    <row r="563" spans="1:24" ht="15.75" hidden="1" thickBot="1" x14ac:dyDescent="0.3">
      <c r="A563" s="397"/>
      <c r="B563" s="398"/>
      <c r="C563" s="399"/>
      <c r="D563" s="399"/>
      <c r="E563" s="160" t="s">
        <v>288</v>
      </c>
      <c r="F563" s="272">
        <v>0</v>
      </c>
      <c r="G563" s="272">
        <v>0</v>
      </c>
      <c r="H563" s="161">
        <f t="shared" si="761"/>
        <v>0</v>
      </c>
      <c r="I563" s="247" t="e">
        <f t="shared" si="762"/>
        <v>#DIV/0!</v>
      </c>
      <c r="J563" s="227">
        <v>0</v>
      </c>
      <c r="K563" s="227">
        <v>0</v>
      </c>
      <c r="L563" s="230">
        <f t="shared" si="763"/>
        <v>0</v>
      </c>
      <c r="M563" s="247" t="e">
        <f t="shared" si="764"/>
        <v>#DIV/0!</v>
      </c>
      <c r="N563" s="400"/>
      <c r="O563" s="227">
        <v>0</v>
      </c>
      <c r="P563" s="227">
        <v>0</v>
      </c>
      <c r="Q563" s="230">
        <f t="shared" si="765"/>
        <v>0</v>
      </c>
      <c r="R563" s="247" t="e">
        <f t="shared" si="766"/>
        <v>#DIV/0!</v>
      </c>
      <c r="S563" s="395"/>
      <c r="T563" s="376"/>
      <c r="U563" s="227">
        <v>0</v>
      </c>
      <c r="V563" s="227">
        <v>0</v>
      </c>
      <c r="W563" s="162">
        <f>IFERROR(((V563/U563)*1),0)</f>
        <v>0</v>
      </c>
      <c r="X563" s="379"/>
    </row>
    <row r="564" spans="1:24" ht="15.75" hidden="1" thickBot="1" x14ac:dyDescent="0.3">
      <c r="A564" s="386" t="s">
        <v>289</v>
      </c>
      <c r="B564" s="387"/>
      <c r="C564" s="388"/>
      <c r="D564" s="163"/>
      <c r="E564" s="167"/>
      <c r="F564" s="275">
        <f>SUM(F559:F563)</f>
        <v>0</v>
      </c>
      <c r="G564" s="274">
        <f t="shared" ref="G564:H564" si="768">SUM(G559:G563)</f>
        <v>0</v>
      </c>
      <c r="H564" s="165">
        <f t="shared" si="768"/>
        <v>0</v>
      </c>
      <c r="I564" s="248">
        <v>1</v>
      </c>
      <c r="J564" s="231">
        <f t="shared" ref="J564:L564" si="769">SUM(J559:J563)</f>
        <v>0</v>
      </c>
      <c r="K564" s="231">
        <f t="shared" si="769"/>
        <v>0</v>
      </c>
      <c r="L564" s="231">
        <f t="shared" si="769"/>
        <v>0</v>
      </c>
      <c r="M564" s="248">
        <v>1</v>
      </c>
      <c r="N564" s="231">
        <f>N559</f>
        <v>0</v>
      </c>
      <c r="O564" s="231">
        <f t="shared" ref="O564:Q564" si="770">SUM(O559:O563)</f>
        <v>0</v>
      </c>
      <c r="P564" s="231">
        <f t="shared" si="770"/>
        <v>0</v>
      </c>
      <c r="Q564" s="231">
        <f t="shared" si="770"/>
        <v>0</v>
      </c>
      <c r="R564" s="248">
        <v>1</v>
      </c>
      <c r="S564" s="231">
        <f>S559</f>
        <v>0</v>
      </c>
      <c r="T564" s="243">
        <f>T559</f>
        <v>0</v>
      </c>
      <c r="U564" s="236">
        <f>SUM(U559:U563)</f>
        <v>0</v>
      </c>
      <c r="V564" s="237">
        <f>SUM(V559:V563)</f>
        <v>0</v>
      </c>
      <c r="W564" s="166">
        <f>IFERROR(((V564/U564)*1),0)</f>
        <v>0</v>
      </c>
      <c r="X564" s="241">
        <f>IFERROR(((1-(1-T564)*W564)*1),0)</f>
        <v>1</v>
      </c>
    </row>
    <row r="565" spans="1:24" hidden="1" x14ac:dyDescent="0.25">
      <c r="A565" s="397">
        <f>A559+1</f>
        <v>94</v>
      </c>
      <c r="B565" s="398"/>
      <c r="C565" s="399"/>
      <c r="D565" s="399"/>
      <c r="E565" s="160" t="s">
        <v>284</v>
      </c>
      <c r="F565" s="272">
        <v>0</v>
      </c>
      <c r="G565" s="272">
        <v>0</v>
      </c>
      <c r="H565" s="161">
        <f>F565+G565</f>
        <v>0</v>
      </c>
      <c r="I565" s="247" t="e">
        <f>H565/$H$570</f>
        <v>#DIV/0!</v>
      </c>
      <c r="J565" s="227">
        <v>0</v>
      </c>
      <c r="K565" s="227">
        <v>0</v>
      </c>
      <c r="L565" s="230">
        <f>J565+K565</f>
        <v>0</v>
      </c>
      <c r="M565" s="247" t="e">
        <f>L565/$L$570</f>
        <v>#DIV/0!</v>
      </c>
      <c r="N565" s="400">
        <v>0</v>
      </c>
      <c r="O565" s="227">
        <v>0</v>
      </c>
      <c r="P565" s="227">
        <v>0</v>
      </c>
      <c r="Q565" s="230">
        <f>O565+P565</f>
        <v>0</v>
      </c>
      <c r="R565" s="247" t="e">
        <f>Q565/$Q$570</f>
        <v>#DIV/0!</v>
      </c>
      <c r="S565" s="395">
        <f>N570-Q570</f>
        <v>0</v>
      </c>
      <c r="T565" s="376">
        <f>IFERROR((S565/N570),0)</f>
        <v>0</v>
      </c>
      <c r="U565" s="227">
        <v>0</v>
      </c>
      <c r="V565" s="227">
        <v>0</v>
      </c>
      <c r="W565" s="162">
        <f>IFERROR(((V565/U565)*1),0)</f>
        <v>0</v>
      </c>
      <c r="X565" s="396"/>
    </row>
    <row r="566" spans="1:24" hidden="1" x14ac:dyDescent="0.25">
      <c r="A566" s="397"/>
      <c r="B566" s="398"/>
      <c r="C566" s="399"/>
      <c r="D566" s="399"/>
      <c r="E566" s="160" t="s">
        <v>285</v>
      </c>
      <c r="F566" s="272">
        <v>0</v>
      </c>
      <c r="G566" s="272">
        <v>0</v>
      </c>
      <c r="H566" s="161">
        <f t="shared" ref="H566:H569" si="771">F566+G566</f>
        <v>0</v>
      </c>
      <c r="I566" s="247" t="e">
        <f t="shared" ref="I566:I569" si="772">H566/$H$570</f>
        <v>#DIV/0!</v>
      </c>
      <c r="J566" s="227">
        <v>0</v>
      </c>
      <c r="K566" s="227">
        <v>0</v>
      </c>
      <c r="L566" s="230">
        <f t="shared" ref="L566:L569" si="773">J566+K566</f>
        <v>0</v>
      </c>
      <c r="M566" s="247" t="e">
        <f t="shared" ref="M566:M569" si="774">L566/$L$570</f>
        <v>#DIV/0!</v>
      </c>
      <c r="N566" s="400"/>
      <c r="O566" s="227">
        <v>0</v>
      </c>
      <c r="P566" s="227">
        <v>0</v>
      </c>
      <c r="Q566" s="230">
        <f t="shared" ref="Q566:Q569" si="775">O566+P566</f>
        <v>0</v>
      </c>
      <c r="R566" s="247" t="e">
        <f t="shared" ref="R566:R569" si="776">Q566/$Q$570</f>
        <v>#DIV/0!</v>
      </c>
      <c r="S566" s="395"/>
      <c r="T566" s="376"/>
      <c r="U566" s="227">
        <v>0</v>
      </c>
      <c r="V566" s="227">
        <v>0</v>
      </c>
      <c r="W566" s="162">
        <f t="shared" ref="W566:W567" si="777">IFERROR(((V566/U566)*1),0)</f>
        <v>0</v>
      </c>
      <c r="X566" s="378"/>
    </row>
    <row r="567" spans="1:24" hidden="1" x14ac:dyDescent="0.25">
      <c r="A567" s="397"/>
      <c r="B567" s="398"/>
      <c r="C567" s="399"/>
      <c r="D567" s="399"/>
      <c r="E567" s="160" t="s">
        <v>286</v>
      </c>
      <c r="F567" s="272">
        <v>0</v>
      </c>
      <c r="G567" s="272">
        <v>0</v>
      </c>
      <c r="H567" s="161">
        <f t="shared" si="771"/>
        <v>0</v>
      </c>
      <c r="I567" s="247" t="e">
        <f t="shared" si="772"/>
        <v>#DIV/0!</v>
      </c>
      <c r="J567" s="227">
        <v>0</v>
      </c>
      <c r="K567" s="227">
        <v>0</v>
      </c>
      <c r="L567" s="230">
        <f t="shared" si="773"/>
        <v>0</v>
      </c>
      <c r="M567" s="247" t="e">
        <f t="shared" si="774"/>
        <v>#DIV/0!</v>
      </c>
      <c r="N567" s="400"/>
      <c r="O567" s="227">
        <v>0</v>
      </c>
      <c r="P567" s="227">
        <v>0</v>
      </c>
      <c r="Q567" s="230">
        <f t="shared" si="775"/>
        <v>0</v>
      </c>
      <c r="R567" s="247" t="e">
        <f t="shared" si="776"/>
        <v>#DIV/0!</v>
      </c>
      <c r="S567" s="395"/>
      <c r="T567" s="376"/>
      <c r="U567" s="227">
        <v>0</v>
      </c>
      <c r="V567" s="227">
        <v>0</v>
      </c>
      <c r="W567" s="162">
        <f t="shared" si="777"/>
        <v>0</v>
      </c>
      <c r="X567" s="378"/>
    </row>
    <row r="568" spans="1:24" hidden="1" x14ac:dyDescent="0.25">
      <c r="A568" s="397"/>
      <c r="B568" s="398"/>
      <c r="C568" s="399"/>
      <c r="D568" s="399"/>
      <c r="E568" s="160" t="s">
        <v>287</v>
      </c>
      <c r="F568" s="272">
        <v>0</v>
      </c>
      <c r="G568" s="272">
        <v>0</v>
      </c>
      <c r="H568" s="161">
        <f t="shared" si="771"/>
        <v>0</v>
      </c>
      <c r="I568" s="247" t="e">
        <f t="shared" si="772"/>
        <v>#DIV/0!</v>
      </c>
      <c r="J568" s="227">
        <v>0</v>
      </c>
      <c r="K568" s="227">
        <v>0</v>
      </c>
      <c r="L568" s="230">
        <f t="shared" si="773"/>
        <v>0</v>
      </c>
      <c r="M568" s="247" t="e">
        <f t="shared" si="774"/>
        <v>#DIV/0!</v>
      </c>
      <c r="N568" s="400"/>
      <c r="O568" s="227">
        <v>0</v>
      </c>
      <c r="P568" s="227">
        <v>0</v>
      </c>
      <c r="Q568" s="230">
        <f t="shared" si="775"/>
        <v>0</v>
      </c>
      <c r="R568" s="247" t="e">
        <f t="shared" si="776"/>
        <v>#DIV/0!</v>
      </c>
      <c r="S568" s="395"/>
      <c r="T568" s="376"/>
      <c r="U568" s="227">
        <v>0</v>
      </c>
      <c r="V568" s="227">
        <v>0</v>
      </c>
      <c r="W568" s="162">
        <f>IFERROR(((V568/U568)*1),0)</f>
        <v>0</v>
      </c>
      <c r="X568" s="378"/>
    </row>
    <row r="569" spans="1:24" ht="15.75" hidden="1" thickBot="1" x14ac:dyDescent="0.3">
      <c r="A569" s="397"/>
      <c r="B569" s="398"/>
      <c r="C569" s="399"/>
      <c r="D569" s="399"/>
      <c r="E569" s="160" t="s">
        <v>288</v>
      </c>
      <c r="F569" s="272">
        <v>0</v>
      </c>
      <c r="G569" s="272">
        <v>0</v>
      </c>
      <c r="H569" s="161">
        <f t="shared" si="771"/>
        <v>0</v>
      </c>
      <c r="I569" s="247" t="e">
        <f t="shared" si="772"/>
        <v>#DIV/0!</v>
      </c>
      <c r="J569" s="227">
        <v>0</v>
      </c>
      <c r="K569" s="227">
        <v>0</v>
      </c>
      <c r="L569" s="230">
        <f t="shared" si="773"/>
        <v>0</v>
      </c>
      <c r="M569" s="247" t="e">
        <f t="shared" si="774"/>
        <v>#DIV/0!</v>
      </c>
      <c r="N569" s="400"/>
      <c r="O569" s="227">
        <v>0</v>
      </c>
      <c r="P569" s="227">
        <v>0</v>
      </c>
      <c r="Q569" s="230">
        <f t="shared" si="775"/>
        <v>0</v>
      </c>
      <c r="R569" s="247" t="e">
        <f t="shared" si="776"/>
        <v>#DIV/0!</v>
      </c>
      <c r="S569" s="395"/>
      <c r="T569" s="376"/>
      <c r="U569" s="227">
        <v>0</v>
      </c>
      <c r="V569" s="227">
        <v>0</v>
      </c>
      <c r="W569" s="162">
        <f>IFERROR(((V569/U569)*1),0)</f>
        <v>0</v>
      </c>
      <c r="X569" s="379"/>
    </row>
    <row r="570" spans="1:24" ht="15.75" hidden="1" thickBot="1" x14ac:dyDescent="0.3">
      <c r="A570" s="386" t="s">
        <v>289</v>
      </c>
      <c r="B570" s="387"/>
      <c r="C570" s="388"/>
      <c r="D570" s="163"/>
      <c r="E570" s="167"/>
      <c r="F570" s="275">
        <f>SUM(F565:F569)</f>
        <v>0</v>
      </c>
      <c r="G570" s="274">
        <f t="shared" ref="G570:H570" si="778">SUM(G565:G569)</f>
        <v>0</v>
      </c>
      <c r="H570" s="165">
        <f t="shared" si="778"/>
        <v>0</v>
      </c>
      <c r="I570" s="248">
        <v>1</v>
      </c>
      <c r="J570" s="231">
        <f t="shared" ref="J570:L570" si="779">SUM(J565:J569)</f>
        <v>0</v>
      </c>
      <c r="K570" s="231">
        <f t="shared" si="779"/>
        <v>0</v>
      </c>
      <c r="L570" s="231">
        <f t="shared" si="779"/>
        <v>0</v>
      </c>
      <c r="M570" s="248">
        <v>1</v>
      </c>
      <c r="N570" s="231">
        <f>N565</f>
        <v>0</v>
      </c>
      <c r="O570" s="231">
        <f t="shared" ref="O570:Q570" si="780">SUM(O565:O569)</f>
        <v>0</v>
      </c>
      <c r="P570" s="231">
        <f t="shared" si="780"/>
        <v>0</v>
      </c>
      <c r="Q570" s="231">
        <f t="shared" si="780"/>
        <v>0</v>
      </c>
      <c r="R570" s="248">
        <v>1</v>
      </c>
      <c r="S570" s="231">
        <f>S565</f>
        <v>0</v>
      </c>
      <c r="T570" s="243">
        <f>T565</f>
        <v>0</v>
      </c>
      <c r="U570" s="236">
        <f>SUM(U565:U569)</f>
        <v>0</v>
      </c>
      <c r="V570" s="237">
        <f>SUM(V565:V569)</f>
        <v>0</v>
      </c>
      <c r="W570" s="166">
        <f>IFERROR(((V570/U570)*1),0)</f>
        <v>0</v>
      </c>
      <c r="X570" s="241">
        <f>IFERROR(((1-(1-T570)*W570)*1),0)</f>
        <v>1</v>
      </c>
    </row>
    <row r="571" spans="1:24" hidden="1" x14ac:dyDescent="0.25">
      <c r="A571" s="397">
        <f>A565+1</f>
        <v>95</v>
      </c>
      <c r="B571" s="398"/>
      <c r="C571" s="399"/>
      <c r="D571" s="399"/>
      <c r="E571" s="160" t="s">
        <v>284</v>
      </c>
      <c r="F571" s="272">
        <v>0</v>
      </c>
      <c r="G571" s="272">
        <v>0</v>
      </c>
      <c r="H571" s="161">
        <f>F571+G571</f>
        <v>0</v>
      </c>
      <c r="I571" s="247" t="e">
        <f>H571/$H$576</f>
        <v>#DIV/0!</v>
      </c>
      <c r="J571" s="227">
        <v>0</v>
      </c>
      <c r="K571" s="227">
        <v>0</v>
      </c>
      <c r="L571" s="230">
        <f>J571+K571</f>
        <v>0</v>
      </c>
      <c r="M571" s="247" t="e">
        <f>L571/$L$576</f>
        <v>#DIV/0!</v>
      </c>
      <c r="N571" s="400">
        <v>0</v>
      </c>
      <c r="O571" s="227">
        <v>0</v>
      </c>
      <c r="P571" s="227">
        <v>0</v>
      </c>
      <c r="Q571" s="230">
        <f>O571+P571</f>
        <v>0</v>
      </c>
      <c r="R571" s="247" t="e">
        <f>Q571/$Q$576</f>
        <v>#DIV/0!</v>
      </c>
      <c r="S571" s="395">
        <f>N576-Q576</f>
        <v>0</v>
      </c>
      <c r="T571" s="376">
        <f>IFERROR((S571/N576),0)</f>
        <v>0</v>
      </c>
      <c r="U571" s="227">
        <v>0</v>
      </c>
      <c r="V571" s="227">
        <v>0</v>
      </c>
      <c r="W571" s="162">
        <f>IFERROR(((V571/U571)*1),0)</f>
        <v>0</v>
      </c>
      <c r="X571" s="396"/>
    </row>
    <row r="572" spans="1:24" hidden="1" x14ac:dyDescent="0.25">
      <c r="A572" s="397"/>
      <c r="B572" s="398"/>
      <c r="C572" s="399"/>
      <c r="D572" s="399"/>
      <c r="E572" s="160" t="s">
        <v>285</v>
      </c>
      <c r="F572" s="272">
        <v>0</v>
      </c>
      <c r="G572" s="272">
        <v>0</v>
      </c>
      <c r="H572" s="161">
        <f t="shared" ref="H572:H575" si="781">F572+G572</f>
        <v>0</v>
      </c>
      <c r="I572" s="247" t="e">
        <f t="shared" ref="I572:I575" si="782">H572/$H$576</f>
        <v>#DIV/0!</v>
      </c>
      <c r="J572" s="227">
        <v>0</v>
      </c>
      <c r="K572" s="227">
        <v>0</v>
      </c>
      <c r="L572" s="230">
        <f t="shared" ref="L572:L575" si="783">J572+K572</f>
        <v>0</v>
      </c>
      <c r="M572" s="247" t="e">
        <f t="shared" ref="M572:M575" si="784">L572/$L$576</f>
        <v>#DIV/0!</v>
      </c>
      <c r="N572" s="400"/>
      <c r="O572" s="227">
        <v>0</v>
      </c>
      <c r="P572" s="227">
        <v>0</v>
      </c>
      <c r="Q572" s="230">
        <f t="shared" ref="Q572:Q575" si="785">O572+P572</f>
        <v>0</v>
      </c>
      <c r="R572" s="247" t="e">
        <f t="shared" ref="R572:R575" si="786">Q572/$Q$576</f>
        <v>#DIV/0!</v>
      </c>
      <c r="S572" s="395"/>
      <c r="T572" s="376"/>
      <c r="U572" s="227">
        <v>0</v>
      </c>
      <c r="V572" s="227">
        <v>0</v>
      </c>
      <c r="W572" s="162">
        <f t="shared" ref="W572:W573" si="787">IFERROR(((V572/U572)*1),0)</f>
        <v>0</v>
      </c>
      <c r="X572" s="378"/>
    </row>
    <row r="573" spans="1:24" hidden="1" x14ac:dyDescent="0.25">
      <c r="A573" s="397"/>
      <c r="B573" s="398"/>
      <c r="C573" s="399"/>
      <c r="D573" s="399"/>
      <c r="E573" s="160" t="s">
        <v>286</v>
      </c>
      <c r="F573" s="272">
        <v>0</v>
      </c>
      <c r="G573" s="272">
        <v>0</v>
      </c>
      <c r="H573" s="161">
        <f t="shared" si="781"/>
        <v>0</v>
      </c>
      <c r="I573" s="247" t="e">
        <f t="shared" si="782"/>
        <v>#DIV/0!</v>
      </c>
      <c r="J573" s="227">
        <v>0</v>
      </c>
      <c r="K573" s="227">
        <v>0</v>
      </c>
      <c r="L573" s="230">
        <f t="shared" si="783"/>
        <v>0</v>
      </c>
      <c r="M573" s="247" t="e">
        <f t="shared" si="784"/>
        <v>#DIV/0!</v>
      </c>
      <c r="N573" s="400"/>
      <c r="O573" s="227">
        <v>0</v>
      </c>
      <c r="P573" s="227">
        <v>0</v>
      </c>
      <c r="Q573" s="230">
        <f t="shared" si="785"/>
        <v>0</v>
      </c>
      <c r="R573" s="247" t="e">
        <f t="shared" si="786"/>
        <v>#DIV/0!</v>
      </c>
      <c r="S573" s="395"/>
      <c r="T573" s="376"/>
      <c r="U573" s="227">
        <v>0</v>
      </c>
      <c r="V573" s="227">
        <v>0</v>
      </c>
      <c r="W573" s="162">
        <f t="shared" si="787"/>
        <v>0</v>
      </c>
      <c r="X573" s="378"/>
    </row>
    <row r="574" spans="1:24" hidden="1" x14ac:dyDescent="0.25">
      <c r="A574" s="397"/>
      <c r="B574" s="398"/>
      <c r="C574" s="399"/>
      <c r="D574" s="399"/>
      <c r="E574" s="160" t="s">
        <v>287</v>
      </c>
      <c r="F574" s="272">
        <v>0</v>
      </c>
      <c r="G574" s="272">
        <v>0</v>
      </c>
      <c r="H574" s="161">
        <f t="shared" si="781"/>
        <v>0</v>
      </c>
      <c r="I574" s="247" t="e">
        <f t="shared" si="782"/>
        <v>#DIV/0!</v>
      </c>
      <c r="J574" s="227">
        <v>0</v>
      </c>
      <c r="K574" s="227">
        <v>0</v>
      </c>
      <c r="L574" s="230">
        <f t="shared" si="783"/>
        <v>0</v>
      </c>
      <c r="M574" s="247" t="e">
        <f t="shared" si="784"/>
        <v>#DIV/0!</v>
      </c>
      <c r="N574" s="400"/>
      <c r="O574" s="227">
        <v>0</v>
      </c>
      <c r="P574" s="227">
        <v>0</v>
      </c>
      <c r="Q574" s="230">
        <f t="shared" si="785"/>
        <v>0</v>
      </c>
      <c r="R574" s="247" t="e">
        <f t="shared" si="786"/>
        <v>#DIV/0!</v>
      </c>
      <c r="S574" s="395"/>
      <c r="T574" s="376"/>
      <c r="U574" s="227">
        <v>0</v>
      </c>
      <c r="V574" s="227">
        <v>0</v>
      </c>
      <c r="W574" s="162">
        <f>IFERROR(((V574/U574)*1),0)</f>
        <v>0</v>
      </c>
      <c r="X574" s="378"/>
    </row>
    <row r="575" spans="1:24" ht="15.75" hidden="1" thickBot="1" x14ac:dyDescent="0.3">
      <c r="A575" s="397"/>
      <c r="B575" s="398"/>
      <c r="C575" s="399"/>
      <c r="D575" s="399"/>
      <c r="E575" s="160" t="s">
        <v>288</v>
      </c>
      <c r="F575" s="272">
        <v>0</v>
      </c>
      <c r="G575" s="272">
        <v>0</v>
      </c>
      <c r="H575" s="161">
        <f t="shared" si="781"/>
        <v>0</v>
      </c>
      <c r="I575" s="247" t="e">
        <f t="shared" si="782"/>
        <v>#DIV/0!</v>
      </c>
      <c r="J575" s="227">
        <v>0</v>
      </c>
      <c r="K575" s="227">
        <v>0</v>
      </c>
      <c r="L575" s="230">
        <f t="shared" si="783"/>
        <v>0</v>
      </c>
      <c r="M575" s="247" t="e">
        <f t="shared" si="784"/>
        <v>#DIV/0!</v>
      </c>
      <c r="N575" s="400"/>
      <c r="O575" s="227">
        <v>0</v>
      </c>
      <c r="P575" s="227">
        <v>0</v>
      </c>
      <c r="Q575" s="230">
        <f t="shared" si="785"/>
        <v>0</v>
      </c>
      <c r="R575" s="247" t="e">
        <f t="shared" si="786"/>
        <v>#DIV/0!</v>
      </c>
      <c r="S575" s="395"/>
      <c r="T575" s="376"/>
      <c r="U575" s="227">
        <v>0</v>
      </c>
      <c r="V575" s="227">
        <v>0</v>
      </c>
      <c r="W575" s="162">
        <f>IFERROR(((V575/U575)*1),0)</f>
        <v>0</v>
      </c>
      <c r="X575" s="379"/>
    </row>
    <row r="576" spans="1:24" ht="15.75" hidden="1" thickBot="1" x14ac:dyDescent="0.3">
      <c r="A576" s="386" t="s">
        <v>289</v>
      </c>
      <c r="B576" s="387"/>
      <c r="C576" s="388"/>
      <c r="D576" s="163"/>
      <c r="E576" s="167"/>
      <c r="F576" s="275">
        <f>SUM(F571:F575)</f>
        <v>0</v>
      </c>
      <c r="G576" s="274">
        <f t="shared" ref="G576:H576" si="788">SUM(G571:G575)</f>
        <v>0</v>
      </c>
      <c r="H576" s="165">
        <f t="shared" si="788"/>
        <v>0</v>
      </c>
      <c r="I576" s="248">
        <v>1</v>
      </c>
      <c r="J576" s="231">
        <f t="shared" ref="J576:L576" si="789">SUM(J571:J575)</f>
        <v>0</v>
      </c>
      <c r="K576" s="231">
        <f t="shared" si="789"/>
        <v>0</v>
      </c>
      <c r="L576" s="231">
        <f t="shared" si="789"/>
        <v>0</v>
      </c>
      <c r="M576" s="248">
        <v>1</v>
      </c>
      <c r="N576" s="231">
        <f>N571</f>
        <v>0</v>
      </c>
      <c r="O576" s="231">
        <f t="shared" ref="O576:Q576" si="790">SUM(O571:O575)</f>
        <v>0</v>
      </c>
      <c r="P576" s="231">
        <f t="shared" si="790"/>
        <v>0</v>
      </c>
      <c r="Q576" s="231">
        <f t="shared" si="790"/>
        <v>0</v>
      </c>
      <c r="R576" s="248">
        <v>1</v>
      </c>
      <c r="S576" s="231">
        <f>S571</f>
        <v>0</v>
      </c>
      <c r="T576" s="243">
        <f>T571</f>
        <v>0</v>
      </c>
      <c r="U576" s="236">
        <f>SUM(U571:U575)</f>
        <v>0</v>
      </c>
      <c r="V576" s="237">
        <f>SUM(V571:V575)</f>
        <v>0</v>
      </c>
      <c r="W576" s="166">
        <f>IFERROR(((V576/U576)*1),0)</f>
        <v>0</v>
      </c>
      <c r="X576" s="241">
        <f>IFERROR(((1-(1-T576)*W576)*1),0)</f>
        <v>1</v>
      </c>
    </row>
    <row r="577" spans="1:24" hidden="1" x14ac:dyDescent="0.25">
      <c r="A577" s="397">
        <f>A571+1</f>
        <v>96</v>
      </c>
      <c r="B577" s="398"/>
      <c r="C577" s="399"/>
      <c r="D577" s="399"/>
      <c r="E577" s="160" t="s">
        <v>284</v>
      </c>
      <c r="F577" s="272">
        <v>0</v>
      </c>
      <c r="G577" s="272">
        <v>0</v>
      </c>
      <c r="H577" s="161">
        <f>F577+G577</f>
        <v>0</v>
      </c>
      <c r="I577" s="247" t="e">
        <f>H577/$H$582</f>
        <v>#DIV/0!</v>
      </c>
      <c r="J577" s="227">
        <v>0</v>
      </c>
      <c r="K577" s="227">
        <v>0</v>
      </c>
      <c r="L577" s="230">
        <f>J577+K577</f>
        <v>0</v>
      </c>
      <c r="M577" s="247" t="e">
        <f>L577/$L$582</f>
        <v>#DIV/0!</v>
      </c>
      <c r="N577" s="400">
        <v>0</v>
      </c>
      <c r="O577" s="227">
        <v>0</v>
      </c>
      <c r="P577" s="227">
        <v>0</v>
      </c>
      <c r="Q577" s="230">
        <f>O577+P577</f>
        <v>0</v>
      </c>
      <c r="R577" s="247" t="e">
        <f>Q577/$Q$582</f>
        <v>#DIV/0!</v>
      </c>
      <c r="S577" s="395">
        <f>N582-Q582</f>
        <v>0</v>
      </c>
      <c r="T577" s="376">
        <f>IFERROR((S577/N582),0)</f>
        <v>0</v>
      </c>
      <c r="U577" s="227">
        <v>0</v>
      </c>
      <c r="V577" s="227">
        <v>0</v>
      </c>
      <c r="W577" s="162">
        <f>IFERROR(((V577/U577)*1),0)</f>
        <v>0</v>
      </c>
      <c r="X577" s="396"/>
    </row>
    <row r="578" spans="1:24" hidden="1" x14ac:dyDescent="0.25">
      <c r="A578" s="397"/>
      <c r="B578" s="398"/>
      <c r="C578" s="399"/>
      <c r="D578" s="399"/>
      <c r="E578" s="160" t="s">
        <v>285</v>
      </c>
      <c r="F578" s="272">
        <v>0</v>
      </c>
      <c r="G578" s="272">
        <v>0</v>
      </c>
      <c r="H578" s="161">
        <f t="shared" ref="H578:H581" si="791">F578+G578</f>
        <v>0</v>
      </c>
      <c r="I578" s="247" t="e">
        <f t="shared" ref="I578:I581" si="792">H578/$H$582</f>
        <v>#DIV/0!</v>
      </c>
      <c r="J578" s="227">
        <v>0</v>
      </c>
      <c r="K578" s="227">
        <v>0</v>
      </c>
      <c r="L578" s="230">
        <f t="shared" ref="L578:L581" si="793">J578+K578</f>
        <v>0</v>
      </c>
      <c r="M578" s="247" t="e">
        <f t="shared" ref="M578:M581" si="794">L578/$L$582</f>
        <v>#DIV/0!</v>
      </c>
      <c r="N578" s="400"/>
      <c r="O578" s="227">
        <v>0</v>
      </c>
      <c r="P578" s="227">
        <v>0</v>
      </c>
      <c r="Q578" s="230">
        <f t="shared" ref="Q578:Q581" si="795">O578+P578</f>
        <v>0</v>
      </c>
      <c r="R578" s="247" t="e">
        <f t="shared" ref="R578:R581" si="796">Q578/$Q$582</f>
        <v>#DIV/0!</v>
      </c>
      <c r="S578" s="395"/>
      <c r="T578" s="376"/>
      <c r="U578" s="227">
        <v>0</v>
      </c>
      <c r="V578" s="227">
        <v>0</v>
      </c>
      <c r="W578" s="162">
        <f t="shared" ref="W578:W579" si="797">IFERROR(((V578/U578)*1),0)</f>
        <v>0</v>
      </c>
      <c r="X578" s="378"/>
    </row>
    <row r="579" spans="1:24" hidden="1" x14ac:dyDescent="0.25">
      <c r="A579" s="397"/>
      <c r="B579" s="398"/>
      <c r="C579" s="399"/>
      <c r="D579" s="399"/>
      <c r="E579" s="160" t="s">
        <v>286</v>
      </c>
      <c r="F579" s="272">
        <v>0</v>
      </c>
      <c r="G579" s="272">
        <v>0</v>
      </c>
      <c r="H579" s="161">
        <f t="shared" si="791"/>
        <v>0</v>
      </c>
      <c r="I579" s="247" t="e">
        <f t="shared" si="792"/>
        <v>#DIV/0!</v>
      </c>
      <c r="J579" s="227">
        <v>0</v>
      </c>
      <c r="K579" s="227">
        <v>0</v>
      </c>
      <c r="L579" s="230">
        <f t="shared" si="793"/>
        <v>0</v>
      </c>
      <c r="M579" s="247" t="e">
        <f t="shared" si="794"/>
        <v>#DIV/0!</v>
      </c>
      <c r="N579" s="400"/>
      <c r="O579" s="227">
        <v>0</v>
      </c>
      <c r="P579" s="227">
        <v>0</v>
      </c>
      <c r="Q579" s="230">
        <f t="shared" si="795"/>
        <v>0</v>
      </c>
      <c r="R579" s="247" t="e">
        <f t="shared" si="796"/>
        <v>#DIV/0!</v>
      </c>
      <c r="S579" s="395"/>
      <c r="T579" s="376"/>
      <c r="U579" s="227">
        <v>0</v>
      </c>
      <c r="V579" s="227">
        <v>0</v>
      </c>
      <c r="W579" s="162">
        <f t="shared" si="797"/>
        <v>0</v>
      </c>
      <c r="X579" s="378"/>
    </row>
    <row r="580" spans="1:24" hidden="1" x14ac:dyDescent="0.25">
      <c r="A580" s="397"/>
      <c r="B580" s="398"/>
      <c r="C580" s="399"/>
      <c r="D580" s="399"/>
      <c r="E580" s="160" t="s">
        <v>287</v>
      </c>
      <c r="F580" s="272">
        <v>0</v>
      </c>
      <c r="G580" s="272">
        <v>0</v>
      </c>
      <c r="H580" s="161">
        <f t="shared" si="791"/>
        <v>0</v>
      </c>
      <c r="I580" s="247" t="e">
        <f t="shared" si="792"/>
        <v>#DIV/0!</v>
      </c>
      <c r="J580" s="227">
        <v>0</v>
      </c>
      <c r="K580" s="227">
        <v>0</v>
      </c>
      <c r="L580" s="230">
        <f t="shared" si="793"/>
        <v>0</v>
      </c>
      <c r="M580" s="247" t="e">
        <f t="shared" si="794"/>
        <v>#DIV/0!</v>
      </c>
      <c r="N580" s="400"/>
      <c r="O580" s="227">
        <v>0</v>
      </c>
      <c r="P580" s="227">
        <v>0</v>
      </c>
      <c r="Q580" s="230">
        <f t="shared" si="795"/>
        <v>0</v>
      </c>
      <c r="R580" s="247" t="e">
        <f t="shared" si="796"/>
        <v>#DIV/0!</v>
      </c>
      <c r="S580" s="395"/>
      <c r="T580" s="376"/>
      <c r="U580" s="227">
        <v>0</v>
      </c>
      <c r="V580" s="227">
        <v>0</v>
      </c>
      <c r="W580" s="162">
        <f>IFERROR(((V580/U580)*1),0)</f>
        <v>0</v>
      </c>
      <c r="X580" s="378"/>
    </row>
    <row r="581" spans="1:24" ht="15.75" hidden="1" thickBot="1" x14ac:dyDescent="0.3">
      <c r="A581" s="397"/>
      <c r="B581" s="398"/>
      <c r="C581" s="399"/>
      <c r="D581" s="399"/>
      <c r="E581" s="160" t="s">
        <v>288</v>
      </c>
      <c r="F581" s="272">
        <v>0</v>
      </c>
      <c r="G581" s="272">
        <v>0</v>
      </c>
      <c r="H581" s="161">
        <f t="shared" si="791"/>
        <v>0</v>
      </c>
      <c r="I581" s="247" t="e">
        <f t="shared" si="792"/>
        <v>#DIV/0!</v>
      </c>
      <c r="J581" s="227">
        <v>0</v>
      </c>
      <c r="K581" s="227">
        <v>0</v>
      </c>
      <c r="L581" s="230">
        <f t="shared" si="793"/>
        <v>0</v>
      </c>
      <c r="M581" s="247" t="e">
        <f t="shared" si="794"/>
        <v>#DIV/0!</v>
      </c>
      <c r="N581" s="400"/>
      <c r="O581" s="227">
        <v>0</v>
      </c>
      <c r="P581" s="227">
        <v>0</v>
      </c>
      <c r="Q581" s="230">
        <f t="shared" si="795"/>
        <v>0</v>
      </c>
      <c r="R581" s="247" t="e">
        <f t="shared" si="796"/>
        <v>#DIV/0!</v>
      </c>
      <c r="S581" s="395"/>
      <c r="T581" s="376"/>
      <c r="U581" s="227">
        <v>0</v>
      </c>
      <c r="V581" s="227">
        <v>0</v>
      </c>
      <c r="W581" s="162">
        <f>IFERROR(((V581/U581)*1),0)</f>
        <v>0</v>
      </c>
      <c r="X581" s="379"/>
    </row>
    <row r="582" spans="1:24" ht="15.75" hidden="1" thickBot="1" x14ac:dyDescent="0.3">
      <c r="A582" s="386" t="s">
        <v>289</v>
      </c>
      <c r="B582" s="387"/>
      <c r="C582" s="388"/>
      <c r="D582" s="163"/>
      <c r="E582" s="167"/>
      <c r="F582" s="275">
        <f>SUM(F577:F581)</f>
        <v>0</v>
      </c>
      <c r="G582" s="274">
        <f t="shared" ref="G582:H582" si="798">SUM(G577:G581)</f>
        <v>0</v>
      </c>
      <c r="H582" s="165">
        <f t="shared" si="798"/>
        <v>0</v>
      </c>
      <c r="I582" s="248">
        <v>1</v>
      </c>
      <c r="J582" s="231">
        <f t="shared" ref="J582:L582" si="799">SUM(J577:J581)</f>
        <v>0</v>
      </c>
      <c r="K582" s="231">
        <f t="shared" si="799"/>
        <v>0</v>
      </c>
      <c r="L582" s="231">
        <f t="shared" si="799"/>
        <v>0</v>
      </c>
      <c r="M582" s="248">
        <v>1</v>
      </c>
      <c r="N582" s="231">
        <f>N577</f>
        <v>0</v>
      </c>
      <c r="O582" s="231">
        <f t="shared" ref="O582:Q582" si="800">SUM(O577:O581)</f>
        <v>0</v>
      </c>
      <c r="P582" s="231">
        <f t="shared" si="800"/>
        <v>0</v>
      </c>
      <c r="Q582" s="231">
        <f t="shared" si="800"/>
        <v>0</v>
      </c>
      <c r="R582" s="248">
        <v>1</v>
      </c>
      <c r="S582" s="231">
        <f>S577</f>
        <v>0</v>
      </c>
      <c r="T582" s="243">
        <f>T577</f>
        <v>0</v>
      </c>
      <c r="U582" s="236">
        <f>SUM(U577:U581)</f>
        <v>0</v>
      </c>
      <c r="V582" s="237">
        <f>SUM(V577:V581)</f>
        <v>0</v>
      </c>
      <c r="W582" s="166">
        <f>IFERROR(((V582/U582)*1),0)</f>
        <v>0</v>
      </c>
      <c r="X582" s="241">
        <f>IFERROR(((1-(1-T582)*W582)*1),0)</f>
        <v>1</v>
      </c>
    </row>
    <row r="583" spans="1:24" hidden="1" x14ac:dyDescent="0.25">
      <c r="A583" s="397">
        <f>A577+1</f>
        <v>97</v>
      </c>
      <c r="B583" s="398"/>
      <c r="C583" s="399"/>
      <c r="D583" s="399"/>
      <c r="E583" s="160" t="s">
        <v>284</v>
      </c>
      <c r="F583" s="272">
        <v>0</v>
      </c>
      <c r="G583" s="272">
        <v>0</v>
      </c>
      <c r="H583" s="161">
        <f>F583+G583</f>
        <v>0</v>
      </c>
      <c r="I583" s="247" t="e">
        <f>H583/$H$588</f>
        <v>#DIV/0!</v>
      </c>
      <c r="J583" s="227">
        <v>0</v>
      </c>
      <c r="K583" s="227">
        <v>0</v>
      </c>
      <c r="L583" s="230">
        <f>J583+K583</f>
        <v>0</v>
      </c>
      <c r="M583" s="247" t="e">
        <f>L583/$L$588</f>
        <v>#DIV/0!</v>
      </c>
      <c r="N583" s="400">
        <v>0</v>
      </c>
      <c r="O583" s="227">
        <v>0</v>
      </c>
      <c r="P583" s="227">
        <v>0</v>
      </c>
      <c r="Q583" s="230">
        <f>O583+P583</f>
        <v>0</v>
      </c>
      <c r="R583" s="247" t="e">
        <f>Q583/$Q$588</f>
        <v>#DIV/0!</v>
      </c>
      <c r="S583" s="395">
        <f>N588-Q588</f>
        <v>0</v>
      </c>
      <c r="T583" s="376">
        <f>IFERROR((S583/N588),0)</f>
        <v>0</v>
      </c>
      <c r="U583" s="227">
        <v>0</v>
      </c>
      <c r="V583" s="227">
        <v>0</v>
      </c>
      <c r="W583" s="162">
        <f>IFERROR(((V583/U583)*1),0)</f>
        <v>0</v>
      </c>
      <c r="X583" s="396"/>
    </row>
    <row r="584" spans="1:24" hidden="1" x14ac:dyDescent="0.25">
      <c r="A584" s="397"/>
      <c r="B584" s="398"/>
      <c r="C584" s="399"/>
      <c r="D584" s="399"/>
      <c r="E584" s="160" t="s">
        <v>285</v>
      </c>
      <c r="F584" s="272">
        <v>0</v>
      </c>
      <c r="G584" s="272">
        <v>0</v>
      </c>
      <c r="H584" s="161">
        <f t="shared" ref="H584:H587" si="801">F584+G584</f>
        <v>0</v>
      </c>
      <c r="I584" s="247" t="e">
        <f t="shared" ref="I584:I587" si="802">H584/$H$588</f>
        <v>#DIV/0!</v>
      </c>
      <c r="J584" s="227">
        <v>0</v>
      </c>
      <c r="K584" s="227">
        <v>0</v>
      </c>
      <c r="L584" s="230">
        <f t="shared" ref="L584:L587" si="803">J584+K584</f>
        <v>0</v>
      </c>
      <c r="M584" s="247" t="e">
        <f t="shared" ref="M584:M587" si="804">L584/$L$588</f>
        <v>#DIV/0!</v>
      </c>
      <c r="N584" s="400"/>
      <c r="O584" s="227">
        <v>0</v>
      </c>
      <c r="P584" s="227">
        <v>0</v>
      </c>
      <c r="Q584" s="230">
        <f t="shared" ref="Q584:Q587" si="805">O584+P584</f>
        <v>0</v>
      </c>
      <c r="R584" s="247" t="e">
        <f t="shared" ref="R584:R587" si="806">Q584/$Q$588</f>
        <v>#DIV/0!</v>
      </c>
      <c r="S584" s="395"/>
      <c r="T584" s="376"/>
      <c r="U584" s="227">
        <v>0</v>
      </c>
      <c r="V584" s="227">
        <v>0</v>
      </c>
      <c r="W584" s="162">
        <f t="shared" ref="W584:W585" si="807">IFERROR(((V584/U584)*1),0)</f>
        <v>0</v>
      </c>
      <c r="X584" s="378"/>
    </row>
    <row r="585" spans="1:24" hidden="1" x14ac:dyDescent="0.25">
      <c r="A585" s="397"/>
      <c r="B585" s="398"/>
      <c r="C585" s="399"/>
      <c r="D585" s="399"/>
      <c r="E585" s="160" t="s">
        <v>286</v>
      </c>
      <c r="F585" s="272">
        <v>0</v>
      </c>
      <c r="G585" s="272">
        <v>0</v>
      </c>
      <c r="H585" s="161">
        <f t="shared" si="801"/>
        <v>0</v>
      </c>
      <c r="I585" s="247" t="e">
        <f t="shared" si="802"/>
        <v>#DIV/0!</v>
      </c>
      <c r="J585" s="227">
        <v>0</v>
      </c>
      <c r="K585" s="227">
        <v>0</v>
      </c>
      <c r="L585" s="230">
        <f t="shared" si="803"/>
        <v>0</v>
      </c>
      <c r="M585" s="247" t="e">
        <f t="shared" si="804"/>
        <v>#DIV/0!</v>
      </c>
      <c r="N585" s="400"/>
      <c r="O585" s="227">
        <v>0</v>
      </c>
      <c r="P585" s="227">
        <v>0</v>
      </c>
      <c r="Q585" s="230">
        <f t="shared" si="805"/>
        <v>0</v>
      </c>
      <c r="R585" s="247" t="e">
        <f t="shared" si="806"/>
        <v>#DIV/0!</v>
      </c>
      <c r="S585" s="395"/>
      <c r="T585" s="376"/>
      <c r="U585" s="227">
        <v>0</v>
      </c>
      <c r="V585" s="227">
        <v>0</v>
      </c>
      <c r="W585" s="162">
        <f t="shared" si="807"/>
        <v>0</v>
      </c>
      <c r="X585" s="378"/>
    </row>
    <row r="586" spans="1:24" hidden="1" x14ac:dyDescent="0.25">
      <c r="A586" s="397"/>
      <c r="B586" s="398"/>
      <c r="C586" s="399"/>
      <c r="D586" s="399"/>
      <c r="E586" s="160" t="s">
        <v>287</v>
      </c>
      <c r="F586" s="272">
        <v>0</v>
      </c>
      <c r="G586" s="272">
        <v>0</v>
      </c>
      <c r="H586" s="161">
        <f t="shared" si="801"/>
        <v>0</v>
      </c>
      <c r="I586" s="247" t="e">
        <f t="shared" si="802"/>
        <v>#DIV/0!</v>
      </c>
      <c r="J586" s="227">
        <v>0</v>
      </c>
      <c r="K586" s="227">
        <v>0</v>
      </c>
      <c r="L586" s="230">
        <f t="shared" si="803"/>
        <v>0</v>
      </c>
      <c r="M586" s="247" t="e">
        <f t="shared" si="804"/>
        <v>#DIV/0!</v>
      </c>
      <c r="N586" s="400"/>
      <c r="O586" s="227">
        <v>0</v>
      </c>
      <c r="P586" s="227">
        <v>0</v>
      </c>
      <c r="Q586" s="230">
        <f t="shared" si="805"/>
        <v>0</v>
      </c>
      <c r="R586" s="247" t="e">
        <f t="shared" si="806"/>
        <v>#DIV/0!</v>
      </c>
      <c r="S586" s="395"/>
      <c r="T586" s="376"/>
      <c r="U586" s="227">
        <v>0</v>
      </c>
      <c r="V586" s="227">
        <v>0</v>
      </c>
      <c r="W586" s="162">
        <f>IFERROR(((V586/U586)*1),0)</f>
        <v>0</v>
      </c>
      <c r="X586" s="378"/>
    </row>
    <row r="587" spans="1:24" ht="15.75" hidden="1" thickBot="1" x14ac:dyDescent="0.3">
      <c r="A587" s="397"/>
      <c r="B587" s="398"/>
      <c r="C587" s="399"/>
      <c r="D587" s="399"/>
      <c r="E587" s="160" t="s">
        <v>288</v>
      </c>
      <c r="F587" s="272">
        <v>0</v>
      </c>
      <c r="G587" s="272">
        <v>0</v>
      </c>
      <c r="H587" s="161">
        <f t="shared" si="801"/>
        <v>0</v>
      </c>
      <c r="I587" s="247" t="e">
        <f t="shared" si="802"/>
        <v>#DIV/0!</v>
      </c>
      <c r="J587" s="227">
        <v>0</v>
      </c>
      <c r="K587" s="227">
        <v>0</v>
      </c>
      <c r="L587" s="230">
        <f t="shared" si="803"/>
        <v>0</v>
      </c>
      <c r="M587" s="247" t="e">
        <f t="shared" si="804"/>
        <v>#DIV/0!</v>
      </c>
      <c r="N587" s="400"/>
      <c r="O587" s="227">
        <v>0</v>
      </c>
      <c r="P587" s="227">
        <v>0</v>
      </c>
      <c r="Q587" s="230">
        <f t="shared" si="805"/>
        <v>0</v>
      </c>
      <c r="R587" s="247" t="e">
        <f t="shared" si="806"/>
        <v>#DIV/0!</v>
      </c>
      <c r="S587" s="395"/>
      <c r="T587" s="376"/>
      <c r="U587" s="227">
        <v>0</v>
      </c>
      <c r="V587" s="227">
        <v>0</v>
      </c>
      <c r="W587" s="162">
        <f>IFERROR(((V587/U587)*1),0)</f>
        <v>0</v>
      </c>
      <c r="X587" s="379"/>
    </row>
    <row r="588" spans="1:24" ht="15.75" hidden="1" thickBot="1" x14ac:dyDescent="0.3">
      <c r="A588" s="386" t="s">
        <v>289</v>
      </c>
      <c r="B588" s="387"/>
      <c r="C588" s="388"/>
      <c r="D588" s="163"/>
      <c r="E588" s="167"/>
      <c r="F588" s="275">
        <f>SUM(F583:F587)</f>
        <v>0</v>
      </c>
      <c r="G588" s="274">
        <f t="shared" ref="G588:H588" si="808">SUM(G583:G587)</f>
        <v>0</v>
      </c>
      <c r="H588" s="165">
        <f t="shared" si="808"/>
        <v>0</v>
      </c>
      <c r="I588" s="248">
        <v>1</v>
      </c>
      <c r="J588" s="231">
        <f t="shared" ref="J588:L588" si="809">SUM(J583:J587)</f>
        <v>0</v>
      </c>
      <c r="K588" s="231">
        <f t="shared" si="809"/>
        <v>0</v>
      </c>
      <c r="L588" s="231">
        <f t="shared" si="809"/>
        <v>0</v>
      </c>
      <c r="M588" s="248">
        <v>1</v>
      </c>
      <c r="N588" s="231">
        <f>N583</f>
        <v>0</v>
      </c>
      <c r="O588" s="231">
        <f t="shared" ref="O588:Q588" si="810">SUM(O583:O587)</f>
        <v>0</v>
      </c>
      <c r="P588" s="231">
        <f t="shared" si="810"/>
        <v>0</v>
      </c>
      <c r="Q588" s="231">
        <f t="shared" si="810"/>
        <v>0</v>
      </c>
      <c r="R588" s="248">
        <v>1</v>
      </c>
      <c r="S588" s="231">
        <f>S583</f>
        <v>0</v>
      </c>
      <c r="T588" s="243">
        <f>T583</f>
        <v>0</v>
      </c>
      <c r="U588" s="236">
        <f>SUM(U583:U587)</f>
        <v>0</v>
      </c>
      <c r="V588" s="237">
        <f>SUM(V583:V587)</f>
        <v>0</v>
      </c>
      <c r="W588" s="166">
        <f>IFERROR(((V588/U588)*1),0)</f>
        <v>0</v>
      </c>
      <c r="X588" s="241">
        <f>IFERROR(((1-(1-T588)*W588)*1),0)</f>
        <v>1</v>
      </c>
    </row>
    <row r="589" spans="1:24" hidden="1" x14ac:dyDescent="0.25">
      <c r="A589" s="397">
        <f>A583+1</f>
        <v>98</v>
      </c>
      <c r="B589" s="398"/>
      <c r="C589" s="399"/>
      <c r="D589" s="399"/>
      <c r="E589" s="160" t="s">
        <v>284</v>
      </c>
      <c r="F589" s="272">
        <v>0</v>
      </c>
      <c r="G589" s="272">
        <v>0</v>
      </c>
      <c r="H589" s="161">
        <f>F589+G589</f>
        <v>0</v>
      </c>
      <c r="I589" s="247" t="e">
        <f>H589/$H$594</f>
        <v>#DIV/0!</v>
      </c>
      <c r="J589" s="227">
        <v>0</v>
      </c>
      <c r="K589" s="227">
        <v>0</v>
      </c>
      <c r="L589" s="230">
        <f>J589+K589</f>
        <v>0</v>
      </c>
      <c r="M589" s="247" t="e">
        <f>L589/$L$594</f>
        <v>#DIV/0!</v>
      </c>
      <c r="N589" s="400">
        <v>0</v>
      </c>
      <c r="O589" s="227">
        <v>0</v>
      </c>
      <c r="P589" s="227">
        <v>0</v>
      </c>
      <c r="Q589" s="230">
        <f>O589+P589</f>
        <v>0</v>
      </c>
      <c r="R589" s="247" t="e">
        <f>Q589/$Q$594</f>
        <v>#DIV/0!</v>
      </c>
      <c r="S589" s="395">
        <f>N594-Q594</f>
        <v>0</v>
      </c>
      <c r="T589" s="376">
        <f>IFERROR((S589/N594),0)</f>
        <v>0</v>
      </c>
      <c r="U589" s="227">
        <v>0</v>
      </c>
      <c r="V589" s="227">
        <v>0</v>
      </c>
      <c r="W589" s="162">
        <f>IFERROR(((V589/U589)*1),0)</f>
        <v>0</v>
      </c>
      <c r="X589" s="396"/>
    </row>
    <row r="590" spans="1:24" hidden="1" x14ac:dyDescent="0.25">
      <c r="A590" s="397"/>
      <c r="B590" s="398"/>
      <c r="C590" s="399"/>
      <c r="D590" s="399"/>
      <c r="E590" s="160" t="s">
        <v>285</v>
      </c>
      <c r="F590" s="272">
        <v>0</v>
      </c>
      <c r="G590" s="272">
        <v>0</v>
      </c>
      <c r="H590" s="161">
        <f t="shared" ref="H590:H593" si="811">F590+G590</f>
        <v>0</v>
      </c>
      <c r="I590" s="247" t="e">
        <f t="shared" ref="I590:I593" si="812">H590/$H$594</f>
        <v>#DIV/0!</v>
      </c>
      <c r="J590" s="227">
        <v>0</v>
      </c>
      <c r="K590" s="227">
        <v>0</v>
      </c>
      <c r="L590" s="230">
        <f t="shared" ref="L590:L593" si="813">J590+K590</f>
        <v>0</v>
      </c>
      <c r="M590" s="247" t="e">
        <f t="shared" ref="M590:M593" si="814">L590/$L$594</f>
        <v>#DIV/0!</v>
      </c>
      <c r="N590" s="400"/>
      <c r="O590" s="227">
        <v>0</v>
      </c>
      <c r="P590" s="227">
        <v>0</v>
      </c>
      <c r="Q590" s="230">
        <f t="shared" ref="Q590:Q593" si="815">O590+P590</f>
        <v>0</v>
      </c>
      <c r="R590" s="247" t="e">
        <f t="shared" ref="R590:R593" si="816">Q590/$Q$594</f>
        <v>#DIV/0!</v>
      </c>
      <c r="S590" s="395"/>
      <c r="T590" s="376"/>
      <c r="U590" s="227">
        <v>0</v>
      </c>
      <c r="V590" s="227">
        <v>0</v>
      </c>
      <c r="W590" s="162">
        <f t="shared" ref="W590:W591" si="817">IFERROR(((V590/U590)*1),0)</f>
        <v>0</v>
      </c>
      <c r="X590" s="378"/>
    </row>
    <row r="591" spans="1:24" hidden="1" x14ac:dyDescent="0.25">
      <c r="A591" s="397"/>
      <c r="B591" s="398"/>
      <c r="C591" s="399"/>
      <c r="D591" s="399"/>
      <c r="E591" s="160" t="s">
        <v>286</v>
      </c>
      <c r="F591" s="272">
        <v>0</v>
      </c>
      <c r="G591" s="272">
        <v>0</v>
      </c>
      <c r="H591" s="161">
        <f t="shared" si="811"/>
        <v>0</v>
      </c>
      <c r="I591" s="247" t="e">
        <f t="shared" si="812"/>
        <v>#DIV/0!</v>
      </c>
      <c r="J591" s="227">
        <v>0</v>
      </c>
      <c r="K591" s="227">
        <v>0</v>
      </c>
      <c r="L591" s="230">
        <f t="shared" si="813"/>
        <v>0</v>
      </c>
      <c r="M591" s="247" t="e">
        <f t="shared" si="814"/>
        <v>#DIV/0!</v>
      </c>
      <c r="N591" s="400"/>
      <c r="O591" s="227">
        <v>0</v>
      </c>
      <c r="P591" s="227">
        <v>0</v>
      </c>
      <c r="Q591" s="230">
        <f t="shared" si="815"/>
        <v>0</v>
      </c>
      <c r="R591" s="247" t="e">
        <f t="shared" si="816"/>
        <v>#DIV/0!</v>
      </c>
      <c r="S591" s="395"/>
      <c r="T591" s="376"/>
      <c r="U591" s="227">
        <v>0</v>
      </c>
      <c r="V591" s="227">
        <v>0</v>
      </c>
      <c r="W591" s="162">
        <f t="shared" si="817"/>
        <v>0</v>
      </c>
      <c r="X591" s="378"/>
    </row>
    <row r="592" spans="1:24" hidden="1" x14ac:dyDescent="0.25">
      <c r="A592" s="397"/>
      <c r="B592" s="398"/>
      <c r="C592" s="399"/>
      <c r="D592" s="399"/>
      <c r="E592" s="160" t="s">
        <v>287</v>
      </c>
      <c r="F592" s="272">
        <v>0</v>
      </c>
      <c r="G592" s="272">
        <v>0</v>
      </c>
      <c r="H592" s="161">
        <f t="shared" si="811"/>
        <v>0</v>
      </c>
      <c r="I592" s="247" t="e">
        <f t="shared" si="812"/>
        <v>#DIV/0!</v>
      </c>
      <c r="J592" s="227">
        <v>0</v>
      </c>
      <c r="K592" s="227">
        <v>0</v>
      </c>
      <c r="L592" s="230">
        <f t="shared" si="813"/>
        <v>0</v>
      </c>
      <c r="M592" s="247" t="e">
        <f t="shared" si="814"/>
        <v>#DIV/0!</v>
      </c>
      <c r="N592" s="400"/>
      <c r="O592" s="227">
        <v>0</v>
      </c>
      <c r="P592" s="227">
        <v>0</v>
      </c>
      <c r="Q592" s="230">
        <f t="shared" si="815"/>
        <v>0</v>
      </c>
      <c r="R592" s="247" t="e">
        <f t="shared" si="816"/>
        <v>#DIV/0!</v>
      </c>
      <c r="S592" s="395"/>
      <c r="T592" s="376"/>
      <c r="U592" s="227">
        <v>0</v>
      </c>
      <c r="V592" s="227">
        <v>0</v>
      </c>
      <c r="W592" s="162">
        <f>IFERROR(((V592/U592)*1),0)</f>
        <v>0</v>
      </c>
      <c r="X592" s="378"/>
    </row>
    <row r="593" spans="1:24" ht="15.75" hidden="1" thickBot="1" x14ac:dyDescent="0.3">
      <c r="A593" s="397"/>
      <c r="B593" s="398"/>
      <c r="C593" s="399"/>
      <c r="D593" s="399"/>
      <c r="E593" s="160" t="s">
        <v>288</v>
      </c>
      <c r="F593" s="272">
        <v>0</v>
      </c>
      <c r="G593" s="272">
        <v>0</v>
      </c>
      <c r="H593" s="161">
        <f t="shared" si="811"/>
        <v>0</v>
      </c>
      <c r="I593" s="247" t="e">
        <f t="shared" si="812"/>
        <v>#DIV/0!</v>
      </c>
      <c r="J593" s="227">
        <v>0</v>
      </c>
      <c r="K593" s="227">
        <v>0</v>
      </c>
      <c r="L593" s="230">
        <f t="shared" si="813"/>
        <v>0</v>
      </c>
      <c r="M593" s="247" t="e">
        <f t="shared" si="814"/>
        <v>#DIV/0!</v>
      </c>
      <c r="N593" s="400"/>
      <c r="O593" s="227">
        <v>0</v>
      </c>
      <c r="P593" s="227">
        <v>0</v>
      </c>
      <c r="Q593" s="230">
        <f t="shared" si="815"/>
        <v>0</v>
      </c>
      <c r="R593" s="247" t="e">
        <f t="shared" si="816"/>
        <v>#DIV/0!</v>
      </c>
      <c r="S593" s="395"/>
      <c r="T593" s="376"/>
      <c r="U593" s="227">
        <v>0</v>
      </c>
      <c r="V593" s="227">
        <v>0</v>
      </c>
      <c r="W593" s="162">
        <f>IFERROR(((V593/U593)*1),0)</f>
        <v>0</v>
      </c>
      <c r="X593" s="379"/>
    </row>
    <row r="594" spans="1:24" ht="15.75" hidden="1" thickBot="1" x14ac:dyDescent="0.3">
      <c r="A594" s="386" t="s">
        <v>289</v>
      </c>
      <c r="B594" s="387"/>
      <c r="C594" s="388"/>
      <c r="D594" s="163"/>
      <c r="E594" s="167"/>
      <c r="F594" s="275">
        <f>SUM(F589:F593)</f>
        <v>0</v>
      </c>
      <c r="G594" s="274">
        <f t="shared" ref="G594:H594" si="818">SUM(G589:G593)</f>
        <v>0</v>
      </c>
      <c r="H594" s="165">
        <f t="shared" si="818"/>
        <v>0</v>
      </c>
      <c r="I594" s="248">
        <v>1</v>
      </c>
      <c r="J594" s="231">
        <f t="shared" ref="J594:L594" si="819">SUM(J589:J593)</f>
        <v>0</v>
      </c>
      <c r="K594" s="231">
        <f t="shared" si="819"/>
        <v>0</v>
      </c>
      <c r="L594" s="231">
        <f t="shared" si="819"/>
        <v>0</v>
      </c>
      <c r="M594" s="248">
        <v>1</v>
      </c>
      <c r="N594" s="231">
        <f>N589</f>
        <v>0</v>
      </c>
      <c r="O594" s="231">
        <f t="shared" ref="O594:Q594" si="820">SUM(O589:O593)</f>
        <v>0</v>
      </c>
      <c r="P594" s="231">
        <f t="shared" si="820"/>
        <v>0</v>
      </c>
      <c r="Q594" s="231">
        <f t="shared" si="820"/>
        <v>0</v>
      </c>
      <c r="R594" s="248">
        <v>1</v>
      </c>
      <c r="S594" s="231">
        <f>S589</f>
        <v>0</v>
      </c>
      <c r="T594" s="243">
        <f>T589</f>
        <v>0</v>
      </c>
      <c r="U594" s="236">
        <f>SUM(U589:U593)</f>
        <v>0</v>
      </c>
      <c r="V594" s="237">
        <f>SUM(V589:V593)</f>
        <v>0</v>
      </c>
      <c r="W594" s="166">
        <f>IFERROR(((V594/U594)*1),0)</f>
        <v>0</v>
      </c>
      <c r="X594" s="241">
        <f>IFERROR(((1-(1-T594)*W594)*1),0)</f>
        <v>1</v>
      </c>
    </row>
    <row r="595" spans="1:24" hidden="1" x14ac:dyDescent="0.25">
      <c r="A595" s="397">
        <f>A589+1</f>
        <v>99</v>
      </c>
      <c r="B595" s="398"/>
      <c r="C595" s="399"/>
      <c r="D595" s="399"/>
      <c r="E595" s="160" t="s">
        <v>284</v>
      </c>
      <c r="F595" s="272">
        <v>0</v>
      </c>
      <c r="G595" s="272">
        <v>0</v>
      </c>
      <c r="H595" s="161">
        <f>F595+G595</f>
        <v>0</v>
      </c>
      <c r="I595" s="247" t="e">
        <f>H595/$H$600</f>
        <v>#DIV/0!</v>
      </c>
      <c r="J595" s="227">
        <v>0</v>
      </c>
      <c r="K595" s="227">
        <v>0</v>
      </c>
      <c r="L595" s="230">
        <f>J595+K595</f>
        <v>0</v>
      </c>
      <c r="M595" s="247" t="e">
        <f>L595/$L$600</f>
        <v>#DIV/0!</v>
      </c>
      <c r="N595" s="400">
        <v>0</v>
      </c>
      <c r="O595" s="227">
        <v>0</v>
      </c>
      <c r="P595" s="227">
        <v>0</v>
      </c>
      <c r="Q595" s="230">
        <f>O595+P595</f>
        <v>0</v>
      </c>
      <c r="R595" s="247" t="e">
        <f>Q595/$Q$600</f>
        <v>#DIV/0!</v>
      </c>
      <c r="S595" s="395">
        <f>N600-Q600</f>
        <v>0</v>
      </c>
      <c r="T595" s="376">
        <f>IFERROR((S595/N600),0)</f>
        <v>0</v>
      </c>
      <c r="U595" s="227">
        <v>0</v>
      </c>
      <c r="V595" s="227">
        <v>0</v>
      </c>
      <c r="W595" s="162">
        <f>IFERROR(((V595/U595)*1),0)</f>
        <v>0</v>
      </c>
      <c r="X595" s="396"/>
    </row>
    <row r="596" spans="1:24" hidden="1" x14ac:dyDescent="0.25">
      <c r="A596" s="397"/>
      <c r="B596" s="398"/>
      <c r="C596" s="399"/>
      <c r="D596" s="399"/>
      <c r="E596" s="160" t="s">
        <v>285</v>
      </c>
      <c r="F596" s="272">
        <v>0</v>
      </c>
      <c r="G596" s="272">
        <v>0</v>
      </c>
      <c r="H596" s="161">
        <f t="shared" ref="H596:H599" si="821">F596+G596</f>
        <v>0</v>
      </c>
      <c r="I596" s="247" t="e">
        <f t="shared" ref="I596:I599" si="822">H596/$H$600</f>
        <v>#DIV/0!</v>
      </c>
      <c r="J596" s="227">
        <v>0</v>
      </c>
      <c r="K596" s="227">
        <v>0</v>
      </c>
      <c r="L596" s="230">
        <f t="shared" ref="L596:L599" si="823">J596+K596</f>
        <v>0</v>
      </c>
      <c r="M596" s="247" t="e">
        <f t="shared" ref="M596:M599" si="824">L596/$L$600</f>
        <v>#DIV/0!</v>
      </c>
      <c r="N596" s="400"/>
      <c r="O596" s="227">
        <v>0</v>
      </c>
      <c r="P596" s="227">
        <v>0</v>
      </c>
      <c r="Q596" s="230">
        <f t="shared" ref="Q596:Q599" si="825">O596+P596</f>
        <v>0</v>
      </c>
      <c r="R596" s="247" t="e">
        <f t="shared" ref="R596:R599" si="826">Q596/$Q$600</f>
        <v>#DIV/0!</v>
      </c>
      <c r="S596" s="395"/>
      <c r="T596" s="376"/>
      <c r="U596" s="227">
        <v>0</v>
      </c>
      <c r="V596" s="227">
        <v>0</v>
      </c>
      <c r="W596" s="162">
        <f t="shared" ref="W596:W597" si="827">IFERROR(((V596/U596)*1),0)</f>
        <v>0</v>
      </c>
      <c r="X596" s="378"/>
    </row>
    <row r="597" spans="1:24" hidden="1" x14ac:dyDescent="0.25">
      <c r="A597" s="397"/>
      <c r="B597" s="398"/>
      <c r="C597" s="399"/>
      <c r="D597" s="399"/>
      <c r="E597" s="160" t="s">
        <v>286</v>
      </c>
      <c r="F597" s="272">
        <v>0</v>
      </c>
      <c r="G597" s="272">
        <v>0</v>
      </c>
      <c r="H597" s="161">
        <f t="shared" si="821"/>
        <v>0</v>
      </c>
      <c r="I597" s="247" t="e">
        <f t="shared" si="822"/>
        <v>#DIV/0!</v>
      </c>
      <c r="J597" s="227">
        <v>0</v>
      </c>
      <c r="K597" s="227">
        <v>0</v>
      </c>
      <c r="L597" s="230">
        <f t="shared" si="823"/>
        <v>0</v>
      </c>
      <c r="M597" s="247" t="e">
        <f t="shared" si="824"/>
        <v>#DIV/0!</v>
      </c>
      <c r="N597" s="400"/>
      <c r="O597" s="227">
        <v>0</v>
      </c>
      <c r="P597" s="227">
        <v>0</v>
      </c>
      <c r="Q597" s="230">
        <f t="shared" si="825"/>
        <v>0</v>
      </c>
      <c r="R597" s="247" t="e">
        <f t="shared" si="826"/>
        <v>#DIV/0!</v>
      </c>
      <c r="S597" s="395"/>
      <c r="T597" s="376"/>
      <c r="U597" s="227">
        <v>0</v>
      </c>
      <c r="V597" s="227">
        <v>0</v>
      </c>
      <c r="W597" s="162">
        <f t="shared" si="827"/>
        <v>0</v>
      </c>
      <c r="X597" s="378"/>
    </row>
    <row r="598" spans="1:24" hidden="1" x14ac:dyDescent="0.25">
      <c r="A598" s="397"/>
      <c r="B598" s="398"/>
      <c r="C598" s="399"/>
      <c r="D598" s="399"/>
      <c r="E598" s="160" t="s">
        <v>287</v>
      </c>
      <c r="F598" s="272">
        <v>0</v>
      </c>
      <c r="G598" s="272">
        <v>0</v>
      </c>
      <c r="H598" s="161">
        <f t="shared" si="821"/>
        <v>0</v>
      </c>
      <c r="I598" s="247" t="e">
        <f t="shared" si="822"/>
        <v>#DIV/0!</v>
      </c>
      <c r="J598" s="227">
        <v>0</v>
      </c>
      <c r="K598" s="227">
        <v>0</v>
      </c>
      <c r="L598" s="230">
        <f t="shared" si="823"/>
        <v>0</v>
      </c>
      <c r="M598" s="247" t="e">
        <f t="shared" si="824"/>
        <v>#DIV/0!</v>
      </c>
      <c r="N598" s="400"/>
      <c r="O598" s="227">
        <v>0</v>
      </c>
      <c r="P598" s="227">
        <v>0</v>
      </c>
      <c r="Q598" s="230">
        <f t="shared" si="825"/>
        <v>0</v>
      </c>
      <c r="R598" s="247" t="e">
        <f t="shared" si="826"/>
        <v>#DIV/0!</v>
      </c>
      <c r="S598" s="395"/>
      <c r="T598" s="376"/>
      <c r="U598" s="227">
        <v>0</v>
      </c>
      <c r="V598" s="227">
        <v>0</v>
      </c>
      <c r="W598" s="162">
        <f>IFERROR(((V598/U598)*1),0)</f>
        <v>0</v>
      </c>
      <c r="X598" s="378"/>
    </row>
    <row r="599" spans="1:24" ht="15.75" hidden="1" thickBot="1" x14ac:dyDescent="0.3">
      <c r="A599" s="397"/>
      <c r="B599" s="398"/>
      <c r="C599" s="399"/>
      <c r="D599" s="399"/>
      <c r="E599" s="160" t="s">
        <v>288</v>
      </c>
      <c r="F599" s="272">
        <v>0</v>
      </c>
      <c r="G599" s="272">
        <v>0</v>
      </c>
      <c r="H599" s="161">
        <f t="shared" si="821"/>
        <v>0</v>
      </c>
      <c r="I599" s="247" t="e">
        <f t="shared" si="822"/>
        <v>#DIV/0!</v>
      </c>
      <c r="J599" s="227">
        <v>0</v>
      </c>
      <c r="K599" s="227">
        <v>0</v>
      </c>
      <c r="L599" s="230">
        <f t="shared" si="823"/>
        <v>0</v>
      </c>
      <c r="M599" s="247" t="e">
        <f t="shared" si="824"/>
        <v>#DIV/0!</v>
      </c>
      <c r="N599" s="400"/>
      <c r="O599" s="227">
        <v>0</v>
      </c>
      <c r="P599" s="227">
        <v>0</v>
      </c>
      <c r="Q599" s="230">
        <f t="shared" si="825"/>
        <v>0</v>
      </c>
      <c r="R599" s="247" t="e">
        <f t="shared" si="826"/>
        <v>#DIV/0!</v>
      </c>
      <c r="S599" s="395"/>
      <c r="T599" s="376"/>
      <c r="U599" s="227">
        <v>0</v>
      </c>
      <c r="V599" s="227">
        <v>0</v>
      </c>
      <c r="W599" s="162">
        <f>IFERROR(((V599/U599)*1),0)</f>
        <v>0</v>
      </c>
      <c r="X599" s="379"/>
    </row>
    <row r="600" spans="1:24" ht="15.75" hidden="1" thickBot="1" x14ac:dyDescent="0.3">
      <c r="A600" s="386" t="s">
        <v>289</v>
      </c>
      <c r="B600" s="387"/>
      <c r="C600" s="388"/>
      <c r="D600" s="163"/>
      <c r="E600" s="167"/>
      <c r="F600" s="275">
        <f>SUM(F595:F599)</f>
        <v>0</v>
      </c>
      <c r="G600" s="274">
        <f t="shared" ref="G600:H600" si="828">SUM(G595:G599)</f>
        <v>0</v>
      </c>
      <c r="H600" s="165">
        <f t="shared" si="828"/>
        <v>0</v>
      </c>
      <c r="I600" s="248">
        <v>1</v>
      </c>
      <c r="J600" s="231">
        <f t="shared" ref="J600:L600" si="829">SUM(J595:J599)</f>
        <v>0</v>
      </c>
      <c r="K600" s="231">
        <f t="shared" si="829"/>
        <v>0</v>
      </c>
      <c r="L600" s="231">
        <f t="shared" si="829"/>
        <v>0</v>
      </c>
      <c r="M600" s="248">
        <v>1</v>
      </c>
      <c r="N600" s="231">
        <f>N595</f>
        <v>0</v>
      </c>
      <c r="O600" s="231">
        <f t="shared" ref="O600:Q600" si="830">SUM(O595:O599)</f>
        <v>0</v>
      </c>
      <c r="P600" s="231">
        <f t="shared" si="830"/>
        <v>0</v>
      </c>
      <c r="Q600" s="231">
        <f t="shared" si="830"/>
        <v>0</v>
      </c>
      <c r="R600" s="248">
        <v>1</v>
      </c>
      <c r="S600" s="231">
        <f>S595</f>
        <v>0</v>
      </c>
      <c r="T600" s="243">
        <f>T595</f>
        <v>0</v>
      </c>
      <c r="U600" s="236">
        <f>SUM(U595:U599)</f>
        <v>0</v>
      </c>
      <c r="V600" s="237">
        <f>SUM(V595:V599)</f>
        <v>0</v>
      </c>
      <c r="W600" s="166">
        <f>IFERROR(((V600/U600)*1),0)</f>
        <v>0</v>
      </c>
      <c r="X600" s="241">
        <f>IFERROR(((1-(1-T600)*W600)*1),0)</f>
        <v>1</v>
      </c>
    </row>
    <row r="601" spans="1:24" hidden="1" x14ac:dyDescent="0.25">
      <c r="A601" s="397">
        <f>A595+1</f>
        <v>100</v>
      </c>
      <c r="B601" s="398"/>
      <c r="C601" s="399"/>
      <c r="D601" s="399"/>
      <c r="E601" s="160" t="s">
        <v>284</v>
      </c>
      <c r="F601" s="272">
        <v>0</v>
      </c>
      <c r="G601" s="272">
        <v>0</v>
      </c>
      <c r="H601" s="161">
        <f>F601+G601</f>
        <v>0</v>
      </c>
      <c r="I601" s="247" t="e">
        <f>H601/$H$606</f>
        <v>#DIV/0!</v>
      </c>
      <c r="J601" s="227">
        <v>0</v>
      </c>
      <c r="K601" s="227">
        <v>0</v>
      </c>
      <c r="L601" s="230">
        <f>J601+K601</f>
        <v>0</v>
      </c>
      <c r="M601" s="247" t="e">
        <f>L601/$L$606</f>
        <v>#DIV/0!</v>
      </c>
      <c r="N601" s="400">
        <v>0</v>
      </c>
      <c r="O601" s="227">
        <v>0</v>
      </c>
      <c r="P601" s="227">
        <v>0</v>
      </c>
      <c r="Q601" s="230">
        <f>O601+P601</f>
        <v>0</v>
      </c>
      <c r="R601" s="247" t="e">
        <f>Q601/$Q$606</f>
        <v>#DIV/0!</v>
      </c>
      <c r="S601" s="395">
        <f>N606-Q606</f>
        <v>0</v>
      </c>
      <c r="T601" s="376">
        <f>IFERROR((S601/N606),0)</f>
        <v>0</v>
      </c>
      <c r="U601" s="227">
        <v>0</v>
      </c>
      <c r="V601" s="227">
        <v>0</v>
      </c>
      <c r="W601" s="162">
        <f>IFERROR(((V601/U601)*1),0)</f>
        <v>0</v>
      </c>
      <c r="X601" s="396"/>
    </row>
    <row r="602" spans="1:24" hidden="1" x14ac:dyDescent="0.25">
      <c r="A602" s="397"/>
      <c r="B602" s="398"/>
      <c r="C602" s="399"/>
      <c r="D602" s="399"/>
      <c r="E602" s="160" t="s">
        <v>285</v>
      </c>
      <c r="F602" s="272">
        <v>0</v>
      </c>
      <c r="G602" s="272">
        <v>0</v>
      </c>
      <c r="H602" s="161">
        <f t="shared" ref="H602:H605" si="831">F602+G602</f>
        <v>0</v>
      </c>
      <c r="I602" s="247" t="e">
        <f t="shared" ref="I602:I605" si="832">H602/$H$606</f>
        <v>#DIV/0!</v>
      </c>
      <c r="J602" s="227">
        <v>0</v>
      </c>
      <c r="K602" s="227">
        <v>0</v>
      </c>
      <c r="L602" s="230">
        <f t="shared" ref="L602:L605" si="833">J602+K602</f>
        <v>0</v>
      </c>
      <c r="M602" s="247" t="e">
        <f t="shared" ref="M602:M605" si="834">L602/$L$606</f>
        <v>#DIV/0!</v>
      </c>
      <c r="N602" s="400"/>
      <c r="O602" s="227">
        <v>0</v>
      </c>
      <c r="P602" s="227">
        <v>0</v>
      </c>
      <c r="Q602" s="230">
        <f t="shared" ref="Q602:Q605" si="835">O602+P602</f>
        <v>0</v>
      </c>
      <c r="R602" s="247" t="e">
        <f t="shared" ref="R602:R605" si="836">Q602/$Q$606</f>
        <v>#DIV/0!</v>
      </c>
      <c r="S602" s="395"/>
      <c r="T602" s="376"/>
      <c r="U602" s="227">
        <v>0</v>
      </c>
      <c r="V602" s="227">
        <v>0</v>
      </c>
      <c r="W602" s="162">
        <f t="shared" ref="W602:W603" si="837">IFERROR(((V602/U602)*1),0)</f>
        <v>0</v>
      </c>
      <c r="X602" s="378"/>
    </row>
    <row r="603" spans="1:24" hidden="1" x14ac:dyDescent="0.25">
      <c r="A603" s="397"/>
      <c r="B603" s="398"/>
      <c r="C603" s="399"/>
      <c r="D603" s="399"/>
      <c r="E603" s="160" t="s">
        <v>286</v>
      </c>
      <c r="F603" s="272">
        <v>0</v>
      </c>
      <c r="G603" s="272">
        <v>0</v>
      </c>
      <c r="H603" s="161">
        <f t="shared" si="831"/>
        <v>0</v>
      </c>
      <c r="I603" s="247" t="e">
        <f t="shared" si="832"/>
        <v>#DIV/0!</v>
      </c>
      <c r="J603" s="227">
        <v>0</v>
      </c>
      <c r="K603" s="227">
        <v>0</v>
      </c>
      <c r="L603" s="230">
        <f t="shared" si="833"/>
        <v>0</v>
      </c>
      <c r="M603" s="247" t="e">
        <f t="shared" si="834"/>
        <v>#DIV/0!</v>
      </c>
      <c r="N603" s="400"/>
      <c r="O603" s="227">
        <v>0</v>
      </c>
      <c r="P603" s="227">
        <v>0</v>
      </c>
      <c r="Q603" s="230">
        <f t="shared" si="835"/>
        <v>0</v>
      </c>
      <c r="R603" s="247" t="e">
        <f t="shared" si="836"/>
        <v>#DIV/0!</v>
      </c>
      <c r="S603" s="395"/>
      <c r="T603" s="376"/>
      <c r="U603" s="227">
        <v>0</v>
      </c>
      <c r="V603" s="227">
        <v>0</v>
      </c>
      <c r="W603" s="162">
        <f t="shared" si="837"/>
        <v>0</v>
      </c>
      <c r="X603" s="378"/>
    </row>
    <row r="604" spans="1:24" hidden="1" x14ac:dyDescent="0.25">
      <c r="A604" s="397"/>
      <c r="B604" s="398"/>
      <c r="C604" s="399"/>
      <c r="D604" s="399"/>
      <c r="E604" s="160" t="s">
        <v>287</v>
      </c>
      <c r="F604" s="272">
        <v>0</v>
      </c>
      <c r="G604" s="272">
        <v>0</v>
      </c>
      <c r="H604" s="161">
        <f t="shared" si="831"/>
        <v>0</v>
      </c>
      <c r="I604" s="247" t="e">
        <f t="shared" si="832"/>
        <v>#DIV/0!</v>
      </c>
      <c r="J604" s="227">
        <v>0</v>
      </c>
      <c r="K604" s="227">
        <v>0</v>
      </c>
      <c r="L604" s="230">
        <f t="shared" si="833"/>
        <v>0</v>
      </c>
      <c r="M604" s="247" t="e">
        <f t="shared" si="834"/>
        <v>#DIV/0!</v>
      </c>
      <c r="N604" s="400"/>
      <c r="O604" s="227">
        <v>0</v>
      </c>
      <c r="P604" s="227">
        <v>0</v>
      </c>
      <c r="Q604" s="230">
        <f t="shared" si="835"/>
        <v>0</v>
      </c>
      <c r="R604" s="247" t="e">
        <f t="shared" si="836"/>
        <v>#DIV/0!</v>
      </c>
      <c r="S604" s="395"/>
      <c r="T604" s="376"/>
      <c r="U604" s="227">
        <v>0</v>
      </c>
      <c r="V604" s="227">
        <v>0</v>
      </c>
      <c r="W604" s="162">
        <f>IFERROR(((V604/U604)*1),0)</f>
        <v>0</v>
      </c>
      <c r="X604" s="378"/>
    </row>
    <row r="605" spans="1:24" ht="15.75" hidden="1" thickBot="1" x14ac:dyDescent="0.3">
      <c r="A605" s="397"/>
      <c r="B605" s="398"/>
      <c r="C605" s="399"/>
      <c r="D605" s="399"/>
      <c r="E605" s="160" t="s">
        <v>288</v>
      </c>
      <c r="F605" s="272">
        <v>0</v>
      </c>
      <c r="G605" s="272">
        <v>0</v>
      </c>
      <c r="H605" s="161">
        <f t="shared" si="831"/>
        <v>0</v>
      </c>
      <c r="I605" s="247" t="e">
        <f t="shared" si="832"/>
        <v>#DIV/0!</v>
      </c>
      <c r="J605" s="227">
        <v>0</v>
      </c>
      <c r="K605" s="227">
        <v>0</v>
      </c>
      <c r="L605" s="230">
        <f t="shared" si="833"/>
        <v>0</v>
      </c>
      <c r="M605" s="247" t="e">
        <f t="shared" si="834"/>
        <v>#DIV/0!</v>
      </c>
      <c r="N605" s="400"/>
      <c r="O605" s="227">
        <v>0</v>
      </c>
      <c r="P605" s="227">
        <v>0</v>
      </c>
      <c r="Q605" s="230">
        <f t="shared" si="835"/>
        <v>0</v>
      </c>
      <c r="R605" s="247" t="e">
        <f t="shared" si="836"/>
        <v>#DIV/0!</v>
      </c>
      <c r="S605" s="395"/>
      <c r="T605" s="376"/>
      <c r="U605" s="227">
        <v>0</v>
      </c>
      <c r="V605" s="227">
        <v>0</v>
      </c>
      <c r="W605" s="162">
        <f>IFERROR(((V605/U605)*1),0)</f>
        <v>0</v>
      </c>
      <c r="X605" s="379"/>
    </row>
    <row r="606" spans="1:24" ht="15.75" hidden="1" thickBot="1" x14ac:dyDescent="0.3">
      <c r="A606" s="386" t="s">
        <v>289</v>
      </c>
      <c r="B606" s="387"/>
      <c r="C606" s="388"/>
      <c r="D606" s="163"/>
      <c r="E606" s="167"/>
      <c r="F606" s="275">
        <f>SUM(F601:F605)</f>
        <v>0</v>
      </c>
      <c r="G606" s="274">
        <f t="shared" ref="G606:H606" si="838">SUM(G601:G605)</f>
        <v>0</v>
      </c>
      <c r="H606" s="165">
        <f t="shared" si="838"/>
        <v>0</v>
      </c>
      <c r="I606" s="248">
        <v>1</v>
      </c>
      <c r="J606" s="231">
        <f t="shared" ref="J606:L606" si="839">SUM(J601:J605)</f>
        <v>0</v>
      </c>
      <c r="K606" s="231">
        <f t="shared" si="839"/>
        <v>0</v>
      </c>
      <c r="L606" s="231">
        <f t="shared" si="839"/>
        <v>0</v>
      </c>
      <c r="M606" s="248">
        <v>1</v>
      </c>
      <c r="N606" s="231">
        <f>N601</f>
        <v>0</v>
      </c>
      <c r="O606" s="231">
        <f t="shared" ref="O606:Q606" si="840">SUM(O601:O605)</f>
        <v>0</v>
      </c>
      <c r="P606" s="231">
        <f t="shared" si="840"/>
        <v>0</v>
      </c>
      <c r="Q606" s="231">
        <f t="shared" si="840"/>
        <v>0</v>
      </c>
      <c r="R606" s="248">
        <v>1</v>
      </c>
      <c r="S606" s="231">
        <f>S601</f>
        <v>0</v>
      </c>
      <c r="T606" s="243">
        <f>T601</f>
        <v>0</v>
      </c>
      <c r="U606" s="236">
        <f>SUM(U601:U605)</f>
        <v>0</v>
      </c>
      <c r="V606" s="237">
        <f>SUM(V601:V605)</f>
        <v>0</v>
      </c>
      <c r="W606" s="166">
        <f>IFERROR(((V606/U606)*1),0)</f>
        <v>0</v>
      </c>
      <c r="X606" s="241">
        <f>IFERROR(((1-(1-T606)*W606)*1),0)</f>
        <v>1</v>
      </c>
    </row>
    <row r="607" spans="1:24" hidden="1" x14ac:dyDescent="0.25">
      <c r="A607" s="397">
        <f>A601+1</f>
        <v>101</v>
      </c>
      <c r="B607" s="398"/>
      <c r="C607" s="399"/>
      <c r="D607" s="399"/>
      <c r="E607" s="160" t="s">
        <v>284</v>
      </c>
      <c r="F607" s="272">
        <v>0</v>
      </c>
      <c r="G607" s="272">
        <v>0</v>
      </c>
      <c r="H607" s="161">
        <f>F607+G607</f>
        <v>0</v>
      </c>
      <c r="I607" s="247" t="e">
        <f>H607/$H$612</f>
        <v>#DIV/0!</v>
      </c>
      <c r="J607" s="227">
        <v>0</v>
      </c>
      <c r="K607" s="227">
        <v>0</v>
      </c>
      <c r="L607" s="230">
        <f>J607+K607</f>
        <v>0</v>
      </c>
      <c r="M607" s="247" t="e">
        <f>L607/$L$612</f>
        <v>#DIV/0!</v>
      </c>
      <c r="N607" s="400">
        <v>0</v>
      </c>
      <c r="O607" s="227">
        <v>0</v>
      </c>
      <c r="P607" s="227">
        <v>0</v>
      </c>
      <c r="Q607" s="230">
        <f>O607+P607</f>
        <v>0</v>
      </c>
      <c r="R607" s="247" t="e">
        <f>Q607/$Q$612</f>
        <v>#DIV/0!</v>
      </c>
      <c r="S607" s="395">
        <f>N612-Q612</f>
        <v>0</v>
      </c>
      <c r="T607" s="376">
        <f>IFERROR((S607/N612),0)</f>
        <v>0</v>
      </c>
      <c r="U607" s="227">
        <v>0</v>
      </c>
      <c r="V607" s="227">
        <v>0</v>
      </c>
      <c r="W607" s="162">
        <f>IFERROR(((V607/U607)*1),0)</f>
        <v>0</v>
      </c>
      <c r="X607" s="396"/>
    </row>
    <row r="608" spans="1:24" hidden="1" x14ac:dyDescent="0.25">
      <c r="A608" s="397"/>
      <c r="B608" s="398"/>
      <c r="C608" s="399"/>
      <c r="D608" s="399"/>
      <c r="E608" s="160" t="s">
        <v>285</v>
      </c>
      <c r="F608" s="272">
        <v>0</v>
      </c>
      <c r="G608" s="272">
        <v>0</v>
      </c>
      <c r="H608" s="161">
        <f t="shared" ref="H608:H611" si="841">F608+G608</f>
        <v>0</v>
      </c>
      <c r="I608" s="247" t="e">
        <f t="shared" ref="I608:I611" si="842">H608/$H$612</f>
        <v>#DIV/0!</v>
      </c>
      <c r="J608" s="227">
        <v>0</v>
      </c>
      <c r="K608" s="227">
        <v>0</v>
      </c>
      <c r="L608" s="230">
        <f t="shared" ref="L608:L611" si="843">J608+K608</f>
        <v>0</v>
      </c>
      <c r="M608" s="247" t="e">
        <f t="shared" ref="M608:M611" si="844">L608/$L$612</f>
        <v>#DIV/0!</v>
      </c>
      <c r="N608" s="400"/>
      <c r="O608" s="227">
        <v>0</v>
      </c>
      <c r="P608" s="227">
        <v>0</v>
      </c>
      <c r="Q608" s="230">
        <f t="shared" ref="Q608:Q611" si="845">O608+P608</f>
        <v>0</v>
      </c>
      <c r="R608" s="247" t="e">
        <f t="shared" ref="R608:R611" si="846">Q608/$Q$612</f>
        <v>#DIV/0!</v>
      </c>
      <c r="S608" s="395"/>
      <c r="T608" s="376"/>
      <c r="U608" s="227">
        <v>0</v>
      </c>
      <c r="V608" s="227">
        <v>0</v>
      </c>
      <c r="W608" s="162">
        <f t="shared" ref="W608:W609" si="847">IFERROR(((V608/U608)*1),0)</f>
        <v>0</v>
      </c>
      <c r="X608" s="378"/>
    </row>
    <row r="609" spans="1:24" hidden="1" x14ac:dyDescent="0.25">
      <c r="A609" s="397"/>
      <c r="B609" s="398"/>
      <c r="C609" s="399"/>
      <c r="D609" s="399"/>
      <c r="E609" s="160" t="s">
        <v>286</v>
      </c>
      <c r="F609" s="272">
        <v>0</v>
      </c>
      <c r="G609" s="272">
        <v>0</v>
      </c>
      <c r="H609" s="161">
        <f t="shared" si="841"/>
        <v>0</v>
      </c>
      <c r="I609" s="247" t="e">
        <f t="shared" si="842"/>
        <v>#DIV/0!</v>
      </c>
      <c r="J609" s="227">
        <v>0</v>
      </c>
      <c r="K609" s="227">
        <v>0</v>
      </c>
      <c r="L609" s="230">
        <f t="shared" si="843"/>
        <v>0</v>
      </c>
      <c r="M609" s="247" t="e">
        <f t="shared" si="844"/>
        <v>#DIV/0!</v>
      </c>
      <c r="N609" s="400"/>
      <c r="O609" s="227">
        <v>0</v>
      </c>
      <c r="P609" s="227">
        <v>0</v>
      </c>
      <c r="Q609" s="230">
        <f t="shared" si="845"/>
        <v>0</v>
      </c>
      <c r="R609" s="247" t="e">
        <f t="shared" si="846"/>
        <v>#DIV/0!</v>
      </c>
      <c r="S609" s="395"/>
      <c r="T609" s="376"/>
      <c r="U609" s="227">
        <v>0</v>
      </c>
      <c r="V609" s="227">
        <v>0</v>
      </c>
      <c r="W609" s="162">
        <f t="shared" si="847"/>
        <v>0</v>
      </c>
      <c r="X609" s="378"/>
    </row>
    <row r="610" spans="1:24" hidden="1" x14ac:dyDescent="0.25">
      <c r="A610" s="397"/>
      <c r="B610" s="398"/>
      <c r="C610" s="399"/>
      <c r="D610" s="399"/>
      <c r="E610" s="160" t="s">
        <v>287</v>
      </c>
      <c r="F610" s="272">
        <v>0</v>
      </c>
      <c r="G610" s="272">
        <v>0</v>
      </c>
      <c r="H610" s="161">
        <f t="shared" si="841"/>
        <v>0</v>
      </c>
      <c r="I610" s="247" t="e">
        <f t="shared" si="842"/>
        <v>#DIV/0!</v>
      </c>
      <c r="J610" s="227">
        <v>0</v>
      </c>
      <c r="K610" s="227">
        <v>0</v>
      </c>
      <c r="L610" s="230">
        <f t="shared" si="843"/>
        <v>0</v>
      </c>
      <c r="M610" s="247" t="e">
        <f t="shared" si="844"/>
        <v>#DIV/0!</v>
      </c>
      <c r="N610" s="400"/>
      <c r="O610" s="227">
        <v>0</v>
      </c>
      <c r="P610" s="227">
        <v>0</v>
      </c>
      <c r="Q610" s="230">
        <f t="shared" si="845"/>
        <v>0</v>
      </c>
      <c r="R610" s="247" t="e">
        <f t="shared" si="846"/>
        <v>#DIV/0!</v>
      </c>
      <c r="S610" s="395"/>
      <c r="T610" s="376"/>
      <c r="U610" s="227">
        <v>0</v>
      </c>
      <c r="V610" s="227">
        <v>0</v>
      </c>
      <c r="W610" s="162">
        <f>IFERROR(((V610/U610)*1),0)</f>
        <v>0</v>
      </c>
      <c r="X610" s="378"/>
    </row>
    <row r="611" spans="1:24" ht="15.75" hidden="1" thickBot="1" x14ac:dyDescent="0.3">
      <c r="A611" s="397"/>
      <c r="B611" s="398"/>
      <c r="C611" s="399"/>
      <c r="D611" s="399"/>
      <c r="E611" s="160" t="s">
        <v>288</v>
      </c>
      <c r="F611" s="272">
        <v>0</v>
      </c>
      <c r="G611" s="272">
        <v>0</v>
      </c>
      <c r="H611" s="161">
        <f t="shared" si="841"/>
        <v>0</v>
      </c>
      <c r="I611" s="247" t="e">
        <f t="shared" si="842"/>
        <v>#DIV/0!</v>
      </c>
      <c r="J611" s="227">
        <v>0</v>
      </c>
      <c r="K611" s="227">
        <v>0</v>
      </c>
      <c r="L611" s="230">
        <f t="shared" si="843"/>
        <v>0</v>
      </c>
      <c r="M611" s="247" t="e">
        <f t="shared" si="844"/>
        <v>#DIV/0!</v>
      </c>
      <c r="N611" s="400"/>
      <c r="O611" s="227">
        <v>0</v>
      </c>
      <c r="P611" s="227">
        <v>0</v>
      </c>
      <c r="Q611" s="230">
        <f t="shared" si="845"/>
        <v>0</v>
      </c>
      <c r="R611" s="247" t="e">
        <f t="shared" si="846"/>
        <v>#DIV/0!</v>
      </c>
      <c r="S611" s="395"/>
      <c r="T611" s="376"/>
      <c r="U611" s="227">
        <v>0</v>
      </c>
      <c r="V611" s="227">
        <v>0</v>
      </c>
      <c r="W611" s="162">
        <f>IFERROR(((V611/U611)*1),0)</f>
        <v>0</v>
      </c>
      <c r="X611" s="379"/>
    </row>
    <row r="612" spans="1:24" ht="15.75" hidden="1" thickBot="1" x14ac:dyDescent="0.3">
      <c r="A612" s="386" t="s">
        <v>289</v>
      </c>
      <c r="B612" s="387"/>
      <c r="C612" s="388"/>
      <c r="D612" s="163"/>
      <c r="E612" s="167"/>
      <c r="F612" s="275">
        <f>SUM(F607:F611)</f>
        <v>0</v>
      </c>
      <c r="G612" s="274">
        <f t="shared" ref="G612:H612" si="848">SUM(G607:G611)</f>
        <v>0</v>
      </c>
      <c r="H612" s="165">
        <f t="shared" si="848"/>
        <v>0</v>
      </c>
      <c r="I612" s="248">
        <v>1</v>
      </c>
      <c r="J612" s="231">
        <f t="shared" ref="J612:L612" si="849">SUM(J607:J611)</f>
        <v>0</v>
      </c>
      <c r="K612" s="231">
        <f t="shared" si="849"/>
        <v>0</v>
      </c>
      <c r="L612" s="231">
        <f t="shared" si="849"/>
        <v>0</v>
      </c>
      <c r="M612" s="248">
        <v>1</v>
      </c>
      <c r="N612" s="231">
        <f>N607</f>
        <v>0</v>
      </c>
      <c r="O612" s="231">
        <f t="shared" ref="O612:Q612" si="850">SUM(O607:O611)</f>
        <v>0</v>
      </c>
      <c r="P612" s="231">
        <f t="shared" si="850"/>
        <v>0</v>
      </c>
      <c r="Q612" s="231">
        <f t="shared" si="850"/>
        <v>0</v>
      </c>
      <c r="R612" s="248">
        <v>1</v>
      </c>
      <c r="S612" s="231">
        <f>S607</f>
        <v>0</v>
      </c>
      <c r="T612" s="243">
        <f>T607</f>
        <v>0</v>
      </c>
      <c r="U612" s="236">
        <f>SUM(U607:U611)</f>
        <v>0</v>
      </c>
      <c r="V612" s="237">
        <f>SUM(V607:V611)</f>
        <v>0</v>
      </c>
      <c r="W612" s="166">
        <f>IFERROR(((V612/U612)*1),0)</f>
        <v>0</v>
      </c>
      <c r="X612" s="241">
        <f>IFERROR(((1-(1-T612)*W612)*1),0)</f>
        <v>1</v>
      </c>
    </row>
    <row r="613" spans="1:24" hidden="1" x14ac:dyDescent="0.25">
      <c r="A613" s="397">
        <f>A607+1</f>
        <v>102</v>
      </c>
      <c r="B613" s="398"/>
      <c r="C613" s="399"/>
      <c r="D613" s="399"/>
      <c r="E613" s="160" t="s">
        <v>284</v>
      </c>
      <c r="F613" s="272">
        <v>0</v>
      </c>
      <c r="G613" s="272">
        <v>0</v>
      </c>
      <c r="H613" s="161">
        <f>F613+G613</f>
        <v>0</v>
      </c>
      <c r="I613" s="247" t="e">
        <f>H613/$H$618</f>
        <v>#DIV/0!</v>
      </c>
      <c r="J613" s="227">
        <v>0</v>
      </c>
      <c r="K613" s="227">
        <v>0</v>
      </c>
      <c r="L613" s="230">
        <f>J613+K613</f>
        <v>0</v>
      </c>
      <c r="M613" s="247" t="e">
        <f>L613/$L$618</f>
        <v>#DIV/0!</v>
      </c>
      <c r="N613" s="400">
        <v>0</v>
      </c>
      <c r="O613" s="227">
        <v>0</v>
      </c>
      <c r="P613" s="227">
        <v>0</v>
      </c>
      <c r="Q613" s="230">
        <f>O613+P613</f>
        <v>0</v>
      </c>
      <c r="R613" s="247" t="e">
        <f>Q613/$Q$618</f>
        <v>#DIV/0!</v>
      </c>
      <c r="S613" s="395">
        <f>N618-Q618</f>
        <v>0</v>
      </c>
      <c r="T613" s="376">
        <f>IFERROR((S613/N618),0)</f>
        <v>0</v>
      </c>
      <c r="U613" s="227">
        <v>0</v>
      </c>
      <c r="V613" s="227">
        <v>0</v>
      </c>
      <c r="W613" s="162">
        <f>IFERROR(((V613/U613)*1),0)</f>
        <v>0</v>
      </c>
      <c r="X613" s="396"/>
    </row>
    <row r="614" spans="1:24" hidden="1" x14ac:dyDescent="0.25">
      <c r="A614" s="397"/>
      <c r="B614" s="398"/>
      <c r="C614" s="399"/>
      <c r="D614" s="399"/>
      <c r="E614" s="160" t="s">
        <v>285</v>
      </c>
      <c r="F614" s="272">
        <v>0</v>
      </c>
      <c r="G614" s="272">
        <v>0</v>
      </c>
      <c r="H614" s="161">
        <f t="shared" ref="H614:H617" si="851">F614+G614</f>
        <v>0</v>
      </c>
      <c r="I614" s="247" t="e">
        <f t="shared" ref="I614:I617" si="852">H614/$H$618</f>
        <v>#DIV/0!</v>
      </c>
      <c r="J614" s="227">
        <v>0</v>
      </c>
      <c r="K614" s="227">
        <v>0</v>
      </c>
      <c r="L614" s="230">
        <f t="shared" ref="L614:L617" si="853">J614+K614</f>
        <v>0</v>
      </c>
      <c r="M614" s="247" t="e">
        <f t="shared" ref="M614:M617" si="854">L614/$L$618</f>
        <v>#DIV/0!</v>
      </c>
      <c r="N614" s="400"/>
      <c r="O614" s="227">
        <v>0</v>
      </c>
      <c r="P614" s="227">
        <v>0</v>
      </c>
      <c r="Q614" s="230">
        <f t="shared" ref="Q614:Q617" si="855">O614+P614</f>
        <v>0</v>
      </c>
      <c r="R614" s="247" t="e">
        <f t="shared" ref="R614:R617" si="856">Q614/$Q$618</f>
        <v>#DIV/0!</v>
      </c>
      <c r="S614" s="395"/>
      <c r="T614" s="376"/>
      <c r="U614" s="227">
        <v>0</v>
      </c>
      <c r="V614" s="227">
        <v>0</v>
      </c>
      <c r="W614" s="162">
        <f t="shared" ref="W614:W615" si="857">IFERROR(((V614/U614)*1),0)</f>
        <v>0</v>
      </c>
      <c r="X614" s="378"/>
    </row>
    <row r="615" spans="1:24" hidden="1" x14ac:dyDescent="0.25">
      <c r="A615" s="397"/>
      <c r="B615" s="398"/>
      <c r="C615" s="399"/>
      <c r="D615" s="399"/>
      <c r="E615" s="160" t="s">
        <v>286</v>
      </c>
      <c r="F615" s="272">
        <v>0</v>
      </c>
      <c r="G615" s="272">
        <v>0</v>
      </c>
      <c r="H615" s="161">
        <f t="shared" si="851"/>
        <v>0</v>
      </c>
      <c r="I615" s="247" t="e">
        <f t="shared" si="852"/>
        <v>#DIV/0!</v>
      </c>
      <c r="J615" s="227">
        <v>0</v>
      </c>
      <c r="K615" s="227">
        <v>0</v>
      </c>
      <c r="L615" s="230">
        <f t="shared" si="853"/>
        <v>0</v>
      </c>
      <c r="M615" s="247" t="e">
        <f t="shared" si="854"/>
        <v>#DIV/0!</v>
      </c>
      <c r="N615" s="400"/>
      <c r="O615" s="227">
        <v>0</v>
      </c>
      <c r="P615" s="227">
        <v>0</v>
      </c>
      <c r="Q615" s="230">
        <f t="shared" si="855"/>
        <v>0</v>
      </c>
      <c r="R615" s="247" t="e">
        <f t="shared" si="856"/>
        <v>#DIV/0!</v>
      </c>
      <c r="S615" s="395"/>
      <c r="T615" s="376"/>
      <c r="U615" s="227">
        <v>0</v>
      </c>
      <c r="V615" s="227">
        <v>0</v>
      </c>
      <c r="W615" s="162">
        <f t="shared" si="857"/>
        <v>0</v>
      </c>
      <c r="X615" s="378"/>
    </row>
    <row r="616" spans="1:24" hidden="1" x14ac:dyDescent="0.25">
      <c r="A616" s="397"/>
      <c r="B616" s="398"/>
      <c r="C616" s="399"/>
      <c r="D616" s="399"/>
      <c r="E616" s="160" t="s">
        <v>287</v>
      </c>
      <c r="F616" s="272">
        <v>0</v>
      </c>
      <c r="G616" s="272">
        <v>0</v>
      </c>
      <c r="H616" s="161">
        <f t="shared" si="851"/>
        <v>0</v>
      </c>
      <c r="I616" s="247" t="e">
        <f t="shared" si="852"/>
        <v>#DIV/0!</v>
      </c>
      <c r="J616" s="227">
        <v>0</v>
      </c>
      <c r="K616" s="227">
        <v>0</v>
      </c>
      <c r="L616" s="230">
        <f t="shared" si="853"/>
        <v>0</v>
      </c>
      <c r="M616" s="247" t="e">
        <f t="shared" si="854"/>
        <v>#DIV/0!</v>
      </c>
      <c r="N616" s="400"/>
      <c r="O616" s="227">
        <v>0</v>
      </c>
      <c r="P616" s="227">
        <v>0</v>
      </c>
      <c r="Q616" s="230">
        <f t="shared" si="855"/>
        <v>0</v>
      </c>
      <c r="R616" s="247" t="e">
        <f t="shared" si="856"/>
        <v>#DIV/0!</v>
      </c>
      <c r="S616" s="395"/>
      <c r="T616" s="376"/>
      <c r="U616" s="227">
        <v>0</v>
      </c>
      <c r="V616" s="227">
        <v>0</v>
      </c>
      <c r="W616" s="162">
        <f>IFERROR(((V616/U616)*1),0)</f>
        <v>0</v>
      </c>
      <c r="X616" s="378"/>
    </row>
    <row r="617" spans="1:24" ht="15.75" hidden="1" thickBot="1" x14ac:dyDescent="0.3">
      <c r="A617" s="397"/>
      <c r="B617" s="398"/>
      <c r="C617" s="399"/>
      <c r="D617" s="399"/>
      <c r="E617" s="160" t="s">
        <v>288</v>
      </c>
      <c r="F617" s="272">
        <v>0</v>
      </c>
      <c r="G617" s="272">
        <v>0</v>
      </c>
      <c r="H617" s="161">
        <f t="shared" si="851"/>
        <v>0</v>
      </c>
      <c r="I617" s="247" t="e">
        <f t="shared" si="852"/>
        <v>#DIV/0!</v>
      </c>
      <c r="J617" s="227">
        <v>0</v>
      </c>
      <c r="K617" s="227">
        <v>0</v>
      </c>
      <c r="L617" s="230">
        <f t="shared" si="853"/>
        <v>0</v>
      </c>
      <c r="M617" s="247" t="e">
        <f t="shared" si="854"/>
        <v>#DIV/0!</v>
      </c>
      <c r="N617" s="400"/>
      <c r="O617" s="227">
        <v>0</v>
      </c>
      <c r="P617" s="227">
        <v>0</v>
      </c>
      <c r="Q617" s="230">
        <f t="shared" si="855"/>
        <v>0</v>
      </c>
      <c r="R617" s="247" t="e">
        <f t="shared" si="856"/>
        <v>#DIV/0!</v>
      </c>
      <c r="S617" s="395"/>
      <c r="T617" s="376"/>
      <c r="U617" s="227">
        <v>0</v>
      </c>
      <c r="V617" s="227">
        <v>0</v>
      </c>
      <c r="W617" s="162">
        <f>IFERROR(((V617/U617)*1),0)</f>
        <v>0</v>
      </c>
      <c r="X617" s="379"/>
    </row>
    <row r="618" spans="1:24" ht="15.75" hidden="1" thickBot="1" x14ac:dyDescent="0.3">
      <c r="A618" s="386" t="s">
        <v>289</v>
      </c>
      <c r="B618" s="387"/>
      <c r="C618" s="388"/>
      <c r="D618" s="163"/>
      <c r="E618" s="167"/>
      <c r="F618" s="275">
        <f>SUM(F613:F617)</f>
        <v>0</v>
      </c>
      <c r="G618" s="274">
        <f t="shared" ref="G618:H618" si="858">SUM(G613:G617)</f>
        <v>0</v>
      </c>
      <c r="H618" s="165">
        <f t="shared" si="858"/>
        <v>0</v>
      </c>
      <c r="I618" s="248">
        <v>1</v>
      </c>
      <c r="J618" s="231">
        <f t="shared" ref="J618:L618" si="859">SUM(J613:J617)</f>
        <v>0</v>
      </c>
      <c r="K618" s="231">
        <f t="shared" si="859"/>
        <v>0</v>
      </c>
      <c r="L618" s="231">
        <f t="shared" si="859"/>
        <v>0</v>
      </c>
      <c r="M618" s="248">
        <v>1</v>
      </c>
      <c r="N618" s="231">
        <f>N613</f>
        <v>0</v>
      </c>
      <c r="O618" s="231">
        <f t="shared" ref="O618:Q618" si="860">SUM(O613:O617)</f>
        <v>0</v>
      </c>
      <c r="P618" s="231">
        <f t="shared" si="860"/>
        <v>0</v>
      </c>
      <c r="Q618" s="231">
        <f t="shared" si="860"/>
        <v>0</v>
      </c>
      <c r="R618" s="248">
        <v>1</v>
      </c>
      <c r="S618" s="231">
        <f>S613</f>
        <v>0</v>
      </c>
      <c r="T618" s="243">
        <f>T613</f>
        <v>0</v>
      </c>
      <c r="U618" s="236">
        <f>SUM(U613:U617)</f>
        <v>0</v>
      </c>
      <c r="V618" s="237">
        <f>SUM(V613:V617)</f>
        <v>0</v>
      </c>
      <c r="W618" s="166">
        <f>IFERROR(((V618/U618)*1),0)</f>
        <v>0</v>
      </c>
      <c r="X618" s="241">
        <f>IFERROR(((1-(1-T618)*W618)*1),0)</f>
        <v>1</v>
      </c>
    </row>
    <row r="619" spans="1:24" hidden="1" x14ac:dyDescent="0.25">
      <c r="A619" s="397">
        <f>A613+1</f>
        <v>103</v>
      </c>
      <c r="B619" s="398"/>
      <c r="C619" s="399"/>
      <c r="D619" s="399"/>
      <c r="E619" s="160" t="s">
        <v>284</v>
      </c>
      <c r="F619" s="272">
        <v>0</v>
      </c>
      <c r="G619" s="272">
        <v>0</v>
      </c>
      <c r="H619" s="161">
        <f>F619+G619</f>
        <v>0</v>
      </c>
      <c r="I619" s="247" t="e">
        <f>H619/$H$624</f>
        <v>#DIV/0!</v>
      </c>
      <c r="J619" s="227">
        <v>0</v>
      </c>
      <c r="K619" s="227">
        <v>0</v>
      </c>
      <c r="L619" s="230">
        <f>J619+K619</f>
        <v>0</v>
      </c>
      <c r="M619" s="247" t="e">
        <f>L619/$L$624</f>
        <v>#DIV/0!</v>
      </c>
      <c r="N619" s="400">
        <v>0</v>
      </c>
      <c r="O619" s="227">
        <v>0</v>
      </c>
      <c r="P619" s="227">
        <v>0</v>
      </c>
      <c r="Q619" s="230">
        <f>O619+P619</f>
        <v>0</v>
      </c>
      <c r="R619" s="247" t="e">
        <f>Q619/$Q$624</f>
        <v>#DIV/0!</v>
      </c>
      <c r="S619" s="395">
        <f>N624-Q624</f>
        <v>0</v>
      </c>
      <c r="T619" s="376">
        <f>IFERROR((S619/N624),0)</f>
        <v>0</v>
      </c>
      <c r="U619" s="227">
        <v>0</v>
      </c>
      <c r="V619" s="227">
        <v>0</v>
      </c>
      <c r="W619" s="162">
        <f>IFERROR(((V619/U619)*1),0)</f>
        <v>0</v>
      </c>
      <c r="X619" s="396"/>
    </row>
    <row r="620" spans="1:24" hidden="1" x14ac:dyDescent="0.25">
      <c r="A620" s="397"/>
      <c r="B620" s="398"/>
      <c r="C620" s="399"/>
      <c r="D620" s="399"/>
      <c r="E620" s="160" t="s">
        <v>285</v>
      </c>
      <c r="F620" s="272">
        <v>0</v>
      </c>
      <c r="G620" s="272">
        <v>0</v>
      </c>
      <c r="H620" s="161">
        <f t="shared" ref="H620:H623" si="861">F620+G620</f>
        <v>0</v>
      </c>
      <c r="I620" s="247" t="e">
        <f t="shared" ref="I620:I623" si="862">H620/$H$624</f>
        <v>#DIV/0!</v>
      </c>
      <c r="J620" s="227">
        <v>0</v>
      </c>
      <c r="K620" s="227">
        <v>0</v>
      </c>
      <c r="L620" s="230">
        <f t="shared" ref="L620:L623" si="863">J620+K620</f>
        <v>0</v>
      </c>
      <c r="M620" s="247" t="e">
        <f t="shared" ref="M620:M623" si="864">L620/$L$624</f>
        <v>#DIV/0!</v>
      </c>
      <c r="N620" s="400"/>
      <c r="O620" s="227">
        <v>0</v>
      </c>
      <c r="P620" s="227">
        <v>0</v>
      </c>
      <c r="Q620" s="230">
        <f t="shared" ref="Q620:Q623" si="865">O620+P620</f>
        <v>0</v>
      </c>
      <c r="R620" s="247" t="e">
        <f t="shared" ref="R620:R623" si="866">Q620/$Q$624</f>
        <v>#DIV/0!</v>
      </c>
      <c r="S620" s="395"/>
      <c r="T620" s="376"/>
      <c r="U620" s="227">
        <v>0</v>
      </c>
      <c r="V620" s="227">
        <v>0</v>
      </c>
      <c r="W620" s="162">
        <f t="shared" ref="W620:W621" si="867">IFERROR(((V620/U620)*1),0)</f>
        <v>0</v>
      </c>
      <c r="X620" s="378"/>
    </row>
    <row r="621" spans="1:24" hidden="1" x14ac:dyDescent="0.25">
      <c r="A621" s="397"/>
      <c r="B621" s="398"/>
      <c r="C621" s="399"/>
      <c r="D621" s="399"/>
      <c r="E621" s="160" t="s">
        <v>286</v>
      </c>
      <c r="F621" s="272">
        <v>0</v>
      </c>
      <c r="G621" s="272">
        <v>0</v>
      </c>
      <c r="H621" s="161">
        <f t="shared" si="861"/>
        <v>0</v>
      </c>
      <c r="I621" s="247" t="e">
        <f t="shared" si="862"/>
        <v>#DIV/0!</v>
      </c>
      <c r="J621" s="227">
        <v>0</v>
      </c>
      <c r="K621" s="227">
        <v>0</v>
      </c>
      <c r="L621" s="230">
        <f t="shared" si="863"/>
        <v>0</v>
      </c>
      <c r="M621" s="247" t="e">
        <f t="shared" si="864"/>
        <v>#DIV/0!</v>
      </c>
      <c r="N621" s="400"/>
      <c r="O621" s="227">
        <v>0</v>
      </c>
      <c r="P621" s="227">
        <v>0</v>
      </c>
      <c r="Q621" s="230">
        <f t="shared" si="865"/>
        <v>0</v>
      </c>
      <c r="R621" s="247" t="e">
        <f t="shared" si="866"/>
        <v>#DIV/0!</v>
      </c>
      <c r="S621" s="395"/>
      <c r="T621" s="376"/>
      <c r="U621" s="227">
        <v>0</v>
      </c>
      <c r="V621" s="227">
        <v>0</v>
      </c>
      <c r="W621" s="162">
        <f t="shared" si="867"/>
        <v>0</v>
      </c>
      <c r="X621" s="378"/>
    </row>
    <row r="622" spans="1:24" hidden="1" x14ac:dyDescent="0.25">
      <c r="A622" s="397"/>
      <c r="B622" s="398"/>
      <c r="C622" s="399"/>
      <c r="D622" s="399"/>
      <c r="E622" s="160" t="s">
        <v>287</v>
      </c>
      <c r="F622" s="272">
        <v>0</v>
      </c>
      <c r="G622" s="272">
        <v>0</v>
      </c>
      <c r="H622" s="161">
        <f t="shared" si="861"/>
        <v>0</v>
      </c>
      <c r="I622" s="247" t="e">
        <f t="shared" si="862"/>
        <v>#DIV/0!</v>
      </c>
      <c r="J622" s="227">
        <v>0</v>
      </c>
      <c r="K622" s="227">
        <v>0</v>
      </c>
      <c r="L622" s="230">
        <f t="shared" si="863"/>
        <v>0</v>
      </c>
      <c r="M622" s="247" t="e">
        <f t="shared" si="864"/>
        <v>#DIV/0!</v>
      </c>
      <c r="N622" s="400"/>
      <c r="O622" s="227">
        <v>0</v>
      </c>
      <c r="P622" s="227">
        <v>0</v>
      </c>
      <c r="Q622" s="230">
        <f t="shared" si="865"/>
        <v>0</v>
      </c>
      <c r="R622" s="247" t="e">
        <f t="shared" si="866"/>
        <v>#DIV/0!</v>
      </c>
      <c r="S622" s="395"/>
      <c r="T622" s="376"/>
      <c r="U622" s="227">
        <v>0</v>
      </c>
      <c r="V622" s="227">
        <v>0</v>
      </c>
      <c r="W622" s="162">
        <f>IFERROR(((V622/U622)*1),0)</f>
        <v>0</v>
      </c>
      <c r="X622" s="378"/>
    </row>
    <row r="623" spans="1:24" ht="15.75" hidden="1" thickBot="1" x14ac:dyDescent="0.3">
      <c r="A623" s="397"/>
      <c r="B623" s="398"/>
      <c r="C623" s="399"/>
      <c r="D623" s="399"/>
      <c r="E623" s="160" t="s">
        <v>288</v>
      </c>
      <c r="F623" s="272">
        <v>0</v>
      </c>
      <c r="G623" s="272">
        <v>0</v>
      </c>
      <c r="H623" s="161">
        <f t="shared" si="861"/>
        <v>0</v>
      </c>
      <c r="I623" s="247" t="e">
        <f t="shared" si="862"/>
        <v>#DIV/0!</v>
      </c>
      <c r="J623" s="227">
        <v>0</v>
      </c>
      <c r="K623" s="227">
        <v>0</v>
      </c>
      <c r="L623" s="230">
        <f t="shared" si="863"/>
        <v>0</v>
      </c>
      <c r="M623" s="247" t="e">
        <f t="shared" si="864"/>
        <v>#DIV/0!</v>
      </c>
      <c r="N623" s="400"/>
      <c r="O623" s="227">
        <v>0</v>
      </c>
      <c r="P623" s="227">
        <v>0</v>
      </c>
      <c r="Q623" s="230">
        <f t="shared" si="865"/>
        <v>0</v>
      </c>
      <c r="R623" s="247" t="e">
        <f t="shared" si="866"/>
        <v>#DIV/0!</v>
      </c>
      <c r="S623" s="395"/>
      <c r="T623" s="376"/>
      <c r="U623" s="227">
        <v>0</v>
      </c>
      <c r="V623" s="227">
        <v>0</v>
      </c>
      <c r="W623" s="162">
        <f>IFERROR(((V623/U623)*1),0)</f>
        <v>0</v>
      </c>
      <c r="X623" s="379"/>
    </row>
    <row r="624" spans="1:24" ht="15.75" hidden="1" thickBot="1" x14ac:dyDescent="0.3">
      <c r="A624" s="386" t="s">
        <v>289</v>
      </c>
      <c r="B624" s="387"/>
      <c r="C624" s="388"/>
      <c r="D624" s="163"/>
      <c r="E624" s="167"/>
      <c r="F624" s="275">
        <f>SUM(F619:F623)</f>
        <v>0</v>
      </c>
      <c r="G624" s="274">
        <f t="shared" ref="G624:H624" si="868">SUM(G619:G623)</f>
        <v>0</v>
      </c>
      <c r="H624" s="165">
        <f t="shared" si="868"/>
        <v>0</v>
      </c>
      <c r="I624" s="248">
        <v>1</v>
      </c>
      <c r="J624" s="231">
        <f t="shared" ref="J624:L624" si="869">SUM(J619:J623)</f>
        <v>0</v>
      </c>
      <c r="K624" s="231">
        <f t="shared" si="869"/>
        <v>0</v>
      </c>
      <c r="L624" s="231">
        <f t="shared" si="869"/>
        <v>0</v>
      </c>
      <c r="M624" s="248">
        <v>1</v>
      </c>
      <c r="N624" s="231">
        <f>N619</f>
        <v>0</v>
      </c>
      <c r="O624" s="231">
        <f t="shared" ref="O624:Q624" si="870">SUM(O619:O623)</f>
        <v>0</v>
      </c>
      <c r="P624" s="231">
        <f t="shared" si="870"/>
        <v>0</v>
      </c>
      <c r="Q624" s="231">
        <f t="shared" si="870"/>
        <v>0</v>
      </c>
      <c r="R624" s="248">
        <v>1</v>
      </c>
      <c r="S624" s="231">
        <f>S619</f>
        <v>0</v>
      </c>
      <c r="T624" s="243">
        <f>T619</f>
        <v>0</v>
      </c>
      <c r="U624" s="236">
        <f>SUM(U619:U623)</f>
        <v>0</v>
      </c>
      <c r="V624" s="237">
        <f>SUM(V619:V623)</f>
        <v>0</v>
      </c>
      <c r="W624" s="166">
        <f>IFERROR(((V624/U624)*1),0)</f>
        <v>0</v>
      </c>
      <c r="X624" s="241">
        <f>IFERROR(((1-(1-T624)*W624)*1),0)</f>
        <v>1</v>
      </c>
    </row>
    <row r="625" spans="1:24" hidden="1" x14ac:dyDescent="0.25">
      <c r="A625" s="397">
        <f>A619+1</f>
        <v>104</v>
      </c>
      <c r="B625" s="398"/>
      <c r="C625" s="399"/>
      <c r="D625" s="399"/>
      <c r="E625" s="160" t="s">
        <v>284</v>
      </c>
      <c r="F625" s="272">
        <v>0</v>
      </c>
      <c r="G625" s="272">
        <v>0</v>
      </c>
      <c r="H625" s="161">
        <f>F625+G625</f>
        <v>0</v>
      </c>
      <c r="I625" s="247" t="e">
        <f>H625/$H$630</f>
        <v>#DIV/0!</v>
      </c>
      <c r="J625" s="227">
        <v>0</v>
      </c>
      <c r="K625" s="227">
        <v>0</v>
      </c>
      <c r="L625" s="230">
        <f>J625+K625</f>
        <v>0</v>
      </c>
      <c r="M625" s="247" t="e">
        <f>L625/$L$630</f>
        <v>#DIV/0!</v>
      </c>
      <c r="N625" s="400">
        <v>0</v>
      </c>
      <c r="O625" s="227">
        <v>0</v>
      </c>
      <c r="P625" s="227">
        <v>0</v>
      </c>
      <c r="Q625" s="230">
        <f>O625+P625</f>
        <v>0</v>
      </c>
      <c r="R625" s="247" t="e">
        <f>Q625/$Q$630</f>
        <v>#DIV/0!</v>
      </c>
      <c r="S625" s="395">
        <f>N630-Q630</f>
        <v>0</v>
      </c>
      <c r="T625" s="376">
        <f>IFERROR((S625/N630),0)</f>
        <v>0</v>
      </c>
      <c r="U625" s="227">
        <v>0</v>
      </c>
      <c r="V625" s="227">
        <v>0</v>
      </c>
      <c r="W625" s="162">
        <f>IFERROR(((V625/U625)*1),0)</f>
        <v>0</v>
      </c>
      <c r="X625" s="396"/>
    </row>
    <row r="626" spans="1:24" hidden="1" x14ac:dyDescent="0.25">
      <c r="A626" s="397"/>
      <c r="B626" s="398"/>
      <c r="C626" s="399"/>
      <c r="D626" s="399"/>
      <c r="E626" s="160" t="s">
        <v>285</v>
      </c>
      <c r="F626" s="272">
        <v>0</v>
      </c>
      <c r="G626" s="272">
        <v>0</v>
      </c>
      <c r="H626" s="161">
        <f t="shared" ref="H626:H629" si="871">F626+G626</f>
        <v>0</v>
      </c>
      <c r="I626" s="247" t="e">
        <f t="shared" ref="I626:I629" si="872">H626/$H$630</f>
        <v>#DIV/0!</v>
      </c>
      <c r="J626" s="227">
        <v>0</v>
      </c>
      <c r="K626" s="227">
        <v>0</v>
      </c>
      <c r="L626" s="230">
        <f t="shared" ref="L626:L629" si="873">J626+K626</f>
        <v>0</v>
      </c>
      <c r="M626" s="247" t="e">
        <f t="shared" ref="M626:M629" si="874">L626/$L$630</f>
        <v>#DIV/0!</v>
      </c>
      <c r="N626" s="400"/>
      <c r="O626" s="227">
        <v>0</v>
      </c>
      <c r="P626" s="227">
        <v>0</v>
      </c>
      <c r="Q626" s="230">
        <f t="shared" ref="Q626:Q629" si="875">O626+P626</f>
        <v>0</v>
      </c>
      <c r="R626" s="247" t="e">
        <f t="shared" ref="R626:R629" si="876">Q626/$Q$630</f>
        <v>#DIV/0!</v>
      </c>
      <c r="S626" s="395"/>
      <c r="T626" s="376"/>
      <c r="U626" s="227">
        <v>0</v>
      </c>
      <c r="V626" s="227">
        <v>0</v>
      </c>
      <c r="W626" s="162">
        <f t="shared" ref="W626:W627" si="877">IFERROR(((V626/U626)*1),0)</f>
        <v>0</v>
      </c>
      <c r="X626" s="378"/>
    </row>
    <row r="627" spans="1:24" hidden="1" x14ac:dyDescent="0.25">
      <c r="A627" s="397"/>
      <c r="B627" s="398"/>
      <c r="C627" s="399"/>
      <c r="D627" s="399"/>
      <c r="E627" s="160" t="s">
        <v>286</v>
      </c>
      <c r="F627" s="272">
        <v>0</v>
      </c>
      <c r="G627" s="272">
        <v>0</v>
      </c>
      <c r="H627" s="161">
        <f t="shared" si="871"/>
        <v>0</v>
      </c>
      <c r="I627" s="247" t="e">
        <f t="shared" si="872"/>
        <v>#DIV/0!</v>
      </c>
      <c r="J627" s="227">
        <v>0</v>
      </c>
      <c r="K627" s="227">
        <v>0</v>
      </c>
      <c r="L627" s="230">
        <f t="shared" si="873"/>
        <v>0</v>
      </c>
      <c r="M627" s="247" t="e">
        <f t="shared" si="874"/>
        <v>#DIV/0!</v>
      </c>
      <c r="N627" s="400"/>
      <c r="O627" s="227">
        <v>0</v>
      </c>
      <c r="P627" s="227">
        <v>0</v>
      </c>
      <c r="Q627" s="230">
        <f t="shared" si="875"/>
        <v>0</v>
      </c>
      <c r="R627" s="247" t="e">
        <f t="shared" si="876"/>
        <v>#DIV/0!</v>
      </c>
      <c r="S627" s="395"/>
      <c r="T627" s="376"/>
      <c r="U627" s="227">
        <v>0</v>
      </c>
      <c r="V627" s="227">
        <v>0</v>
      </c>
      <c r="W627" s="162">
        <f t="shared" si="877"/>
        <v>0</v>
      </c>
      <c r="X627" s="378"/>
    </row>
    <row r="628" spans="1:24" hidden="1" x14ac:dyDescent="0.25">
      <c r="A628" s="397"/>
      <c r="B628" s="398"/>
      <c r="C628" s="399"/>
      <c r="D628" s="399"/>
      <c r="E628" s="160" t="s">
        <v>287</v>
      </c>
      <c r="F628" s="272">
        <v>0</v>
      </c>
      <c r="G628" s="272">
        <v>0</v>
      </c>
      <c r="H628" s="161">
        <f t="shared" si="871"/>
        <v>0</v>
      </c>
      <c r="I628" s="247" t="e">
        <f t="shared" si="872"/>
        <v>#DIV/0!</v>
      </c>
      <c r="J628" s="227">
        <v>0</v>
      </c>
      <c r="K628" s="227">
        <v>0</v>
      </c>
      <c r="L628" s="230">
        <f t="shared" si="873"/>
        <v>0</v>
      </c>
      <c r="M628" s="247" t="e">
        <f t="shared" si="874"/>
        <v>#DIV/0!</v>
      </c>
      <c r="N628" s="400"/>
      <c r="O628" s="227">
        <v>0</v>
      </c>
      <c r="P628" s="227">
        <v>0</v>
      </c>
      <c r="Q628" s="230">
        <f t="shared" si="875"/>
        <v>0</v>
      </c>
      <c r="R628" s="247" t="e">
        <f t="shared" si="876"/>
        <v>#DIV/0!</v>
      </c>
      <c r="S628" s="395"/>
      <c r="T628" s="376"/>
      <c r="U628" s="227">
        <v>0</v>
      </c>
      <c r="V628" s="227">
        <v>0</v>
      </c>
      <c r="W628" s="162">
        <f>IFERROR(((V628/U628)*1),0)</f>
        <v>0</v>
      </c>
      <c r="X628" s="378"/>
    </row>
    <row r="629" spans="1:24" ht="15.75" hidden="1" thickBot="1" x14ac:dyDescent="0.3">
      <c r="A629" s="397"/>
      <c r="B629" s="398"/>
      <c r="C629" s="399"/>
      <c r="D629" s="399"/>
      <c r="E629" s="160" t="s">
        <v>288</v>
      </c>
      <c r="F629" s="272">
        <v>0</v>
      </c>
      <c r="G629" s="272">
        <v>0</v>
      </c>
      <c r="H629" s="161">
        <f t="shared" si="871"/>
        <v>0</v>
      </c>
      <c r="I629" s="247" t="e">
        <f t="shared" si="872"/>
        <v>#DIV/0!</v>
      </c>
      <c r="J629" s="227">
        <v>0</v>
      </c>
      <c r="K629" s="227">
        <v>0</v>
      </c>
      <c r="L629" s="230">
        <f t="shared" si="873"/>
        <v>0</v>
      </c>
      <c r="M629" s="247" t="e">
        <f t="shared" si="874"/>
        <v>#DIV/0!</v>
      </c>
      <c r="N629" s="400"/>
      <c r="O629" s="227">
        <v>0</v>
      </c>
      <c r="P629" s="227">
        <v>0</v>
      </c>
      <c r="Q629" s="230">
        <f t="shared" si="875"/>
        <v>0</v>
      </c>
      <c r="R629" s="247" t="e">
        <f t="shared" si="876"/>
        <v>#DIV/0!</v>
      </c>
      <c r="S629" s="395"/>
      <c r="T629" s="376"/>
      <c r="U629" s="227">
        <v>0</v>
      </c>
      <c r="V629" s="227">
        <v>0</v>
      </c>
      <c r="W629" s="162">
        <f>IFERROR(((V629/U629)*1),0)</f>
        <v>0</v>
      </c>
      <c r="X629" s="379"/>
    </row>
    <row r="630" spans="1:24" ht="15.75" hidden="1" thickBot="1" x14ac:dyDescent="0.3">
      <c r="A630" s="386" t="s">
        <v>289</v>
      </c>
      <c r="B630" s="387"/>
      <c r="C630" s="388"/>
      <c r="D630" s="163"/>
      <c r="E630" s="167"/>
      <c r="F630" s="275">
        <f>SUM(F625:F629)</f>
        <v>0</v>
      </c>
      <c r="G630" s="274">
        <f t="shared" ref="G630:H630" si="878">SUM(G625:G629)</f>
        <v>0</v>
      </c>
      <c r="H630" s="165">
        <f t="shared" si="878"/>
        <v>0</v>
      </c>
      <c r="I630" s="248">
        <v>1</v>
      </c>
      <c r="J630" s="231">
        <f t="shared" ref="J630:L630" si="879">SUM(J625:J629)</f>
        <v>0</v>
      </c>
      <c r="K630" s="231">
        <f t="shared" si="879"/>
        <v>0</v>
      </c>
      <c r="L630" s="231">
        <f t="shared" si="879"/>
        <v>0</v>
      </c>
      <c r="M630" s="248">
        <v>1</v>
      </c>
      <c r="N630" s="231">
        <f>N625</f>
        <v>0</v>
      </c>
      <c r="O630" s="231">
        <f t="shared" ref="O630:Q630" si="880">SUM(O625:O629)</f>
        <v>0</v>
      </c>
      <c r="P630" s="231">
        <f t="shared" si="880"/>
        <v>0</v>
      </c>
      <c r="Q630" s="231">
        <f t="shared" si="880"/>
        <v>0</v>
      </c>
      <c r="R630" s="248">
        <v>1</v>
      </c>
      <c r="S630" s="231">
        <f>S625</f>
        <v>0</v>
      </c>
      <c r="T630" s="243">
        <f>T625</f>
        <v>0</v>
      </c>
      <c r="U630" s="236">
        <f>SUM(U625:U629)</f>
        <v>0</v>
      </c>
      <c r="V630" s="237">
        <f>SUM(V625:V629)</f>
        <v>0</v>
      </c>
      <c r="W630" s="166">
        <f>IFERROR(((V630/U630)*1),0)</f>
        <v>0</v>
      </c>
      <c r="X630" s="241">
        <f>IFERROR(((1-(1-T630)*W630)*1),0)</f>
        <v>1</v>
      </c>
    </row>
    <row r="631" spans="1:24" hidden="1" x14ac:dyDescent="0.25">
      <c r="A631" s="397">
        <f>A625+1</f>
        <v>105</v>
      </c>
      <c r="B631" s="398"/>
      <c r="C631" s="399"/>
      <c r="D631" s="399"/>
      <c r="E631" s="160" t="s">
        <v>284</v>
      </c>
      <c r="F631" s="272">
        <v>0</v>
      </c>
      <c r="G631" s="272">
        <v>0</v>
      </c>
      <c r="H631" s="161">
        <f>F631+G631</f>
        <v>0</v>
      </c>
      <c r="I631" s="247" t="e">
        <f>H631/$H$636</f>
        <v>#DIV/0!</v>
      </c>
      <c r="J631" s="227">
        <v>0</v>
      </c>
      <c r="K631" s="227">
        <v>0</v>
      </c>
      <c r="L631" s="230">
        <f>J631+K631</f>
        <v>0</v>
      </c>
      <c r="M631" s="247" t="e">
        <f>L631/$L$636</f>
        <v>#DIV/0!</v>
      </c>
      <c r="N631" s="400">
        <v>0</v>
      </c>
      <c r="O631" s="227">
        <v>0</v>
      </c>
      <c r="P631" s="227">
        <v>0</v>
      </c>
      <c r="Q631" s="230">
        <f>O631+P631</f>
        <v>0</v>
      </c>
      <c r="R631" s="247" t="e">
        <f>Q631/$Q$636</f>
        <v>#DIV/0!</v>
      </c>
      <c r="S631" s="395">
        <f>N636-Q636</f>
        <v>0</v>
      </c>
      <c r="T631" s="376">
        <f>IFERROR((S631/N636),0)</f>
        <v>0</v>
      </c>
      <c r="U631" s="227">
        <v>0</v>
      </c>
      <c r="V631" s="227">
        <v>0</v>
      </c>
      <c r="W631" s="162">
        <f>IFERROR(((V631/U631)*1),0)</f>
        <v>0</v>
      </c>
      <c r="X631" s="396"/>
    </row>
    <row r="632" spans="1:24" hidden="1" x14ac:dyDescent="0.25">
      <c r="A632" s="397"/>
      <c r="B632" s="398"/>
      <c r="C632" s="399"/>
      <c r="D632" s="399"/>
      <c r="E632" s="160" t="s">
        <v>285</v>
      </c>
      <c r="F632" s="272">
        <v>0</v>
      </c>
      <c r="G632" s="272">
        <v>0</v>
      </c>
      <c r="H632" s="161">
        <f t="shared" ref="H632:H635" si="881">F632+G632</f>
        <v>0</v>
      </c>
      <c r="I632" s="247" t="e">
        <f t="shared" ref="I632:I635" si="882">H632/$H$636</f>
        <v>#DIV/0!</v>
      </c>
      <c r="J632" s="227">
        <v>0</v>
      </c>
      <c r="K632" s="227">
        <v>0</v>
      </c>
      <c r="L632" s="230">
        <f t="shared" ref="L632:L635" si="883">J632+K632</f>
        <v>0</v>
      </c>
      <c r="M632" s="247" t="e">
        <f t="shared" ref="M632:M635" si="884">L632/$L$636</f>
        <v>#DIV/0!</v>
      </c>
      <c r="N632" s="400"/>
      <c r="O632" s="227">
        <v>0</v>
      </c>
      <c r="P632" s="227">
        <v>0</v>
      </c>
      <c r="Q632" s="230">
        <f t="shared" ref="Q632:Q635" si="885">O632+P632</f>
        <v>0</v>
      </c>
      <c r="R632" s="247" t="e">
        <f t="shared" ref="R632:R635" si="886">Q632/$Q$636</f>
        <v>#DIV/0!</v>
      </c>
      <c r="S632" s="395"/>
      <c r="T632" s="376"/>
      <c r="U632" s="227">
        <v>0</v>
      </c>
      <c r="V632" s="227">
        <v>0</v>
      </c>
      <c r="W632" s="162">
        <f t="shared" ref="W632:W633" si="887">IFERROR(((V632/U632)*1),0)</f>
        <v>0</v>
      </c>
      <c r="X632" s="378"/>
    </row>
    <row r="633" spans="1:24" hidden="1" x14ac:dyDescent="0.25">
      <c r="A633" s="397"/>
      <c r="B633" s="398"/>
      <c r="C633" s="399"/>
      <c r="D633" s="399"/>
      <c r="E633" s="160" t="s">
        <v>286</v>
      </c>
      <c r="F633" s="272">
        <v>0</v>
      </c>
      <c r="G633" s="272">
        <v>0</v>
      </c>
      <c r="H633" s="161">
        <f t="shared" si="881"/>
        <v>0</v>
      </c>
      <c r="I633" s="247" t="e">
        <f t="shared" si="882"/>
        <v>#DIV/0!</v>
      </c>
      <c r="J633" s="227">
        <v>0</v>
      </c>
      <c r="K633" s="227">
        <v>0</v>
      </c>
      <c r="L633" s="230">
        <f t="shared" si="883"/>
        <v>0</v>
      </c>
      <c r="M633" s="247" t="e">
        <f t="shared" si="884"/>
        <v>#DIV/0!</v>
      </c>
      <c r="N633" s="400"/>
      <c r="O633" s="227">
        <v>0</v>
      </c>
      <c r="P633" s="227">
        <v>0</v>
      </c>
      <c r="Q633" s="230">
        <f t="shared" si="885"/>
        <v>0</v>
      </c>
      <c r="R633" s="247" t="e">
        <f t="shared" si="886"/>
        <v>#DIV/0!</v>
      </c>
      <c r="S633" s="395"/>
      <c r="T633" s="376"/>
      <c r="U633" s="227">
        <v>0</v>
      </c>
      <c r="V633" s="227">
        <v>0</v>
      </c>
      <c r="W633" s="162">
        <f t="shared" si="887"/>
        <v>0</v>
      </c>
      <c r="X633" s="378"/>
    </row>
    <row r="634" spans="1:24" hidden="1" x14ac:dyDescent="0.25">
      <c r="A634" s="397"/>
      <c r="B634" s="398"/>
      <c r="C634" s="399"/>
      <c r="D634" s="399"/>
      <c r="E634" s="160" t="s">
        <v>287</v>
      </c>
      <c r="F634" s="272">
        <v>0</v>
      </c>
      <c r="G634" s="272">
        <v>0</v>
      </c>
      <c r="H634" s="161">
        <f t="shared" si="881"/>
        <v>0</v>
      </c>
      <c r="I634" s="247" t="e">
        <f t="shared" si="882"/>
        <v>#DIV/0!</v>
      </c>
      <c r="J634" s="227">
        <v>0</v>
      </c>
      <c r="K634" s="227">
        <v>0</v>
      </c>
      <c r="L634" s="230">
        <f t="shared" si="883"/>
        <v>0</v>
      </c>
      <c r="M634" s="247" t="e">
        <f t="shared" si="884"/>
        <v>#DIV/0!</v>
      </c>
      <c r="N634" s="400"/>
      <c r="O634" s="227">
        <v>0</v>
      </c>
      <c r="P634" s="227">
        <v>0</v>
      </c>
      <c r="Q634" s="230">
        <f t="shared" si="885"/>
        <v>0</v>
      </c>
      <c r="R634" s="247" t="e">
        <f t="shared" si="886"/>
        <v>#DIV/0!</v>
      </c>
      <c r="S634" s="395"/>
      <c r="T634" s="376"/>
      <c r="U634" s="227">
        <v>0</v>
      </c>
      <c r="V634" s="227">
        <v>0</v>
      </c>
      <c r="W634" s="162">
        <f>IFERROR(((V634/U634)*1),0)</f>
        <v>0</v>
      </c>
      <c r="X634" s="378"/>
    </row>
    <row r="635" spans="1:24" ht="15.75" hidden="1" thickBot="1" x14ac:dyDescent="0.3">
      <c r="A635" s="397"/>
      <c r="B635" s="398"/>
      <c r="C635" s="399"/>
      <c r="D635" s="399"/>
      <c r="E635" s="160" t="s">
        <v>288</v>
      </c>
      <c r="F635" s="272">
        <v>0</v>
      </c>
      <c r="G635" s="272">
        <v>0</v>
      </c>
      <c r="H635" s="161">
        <f t="shared" si="881"/>
        <v>0</v>
      </c>
      <c r="I635" s="247" t="e">
        <f t="shared" si="882"/>
        <v>#DIV/0!</v>
      </c>
      <c r="J635" s="227">
        <v>0</v>
      </c>
      <c r="K635" s="227">
        <v>0</v>
      </c>
      <c r="L635" s="230">
        <f t="shared" si="883"/>
        <v>0</v>
      </c>
      <c r="M635" s="247" t="e">
        <f t="shared" si="884"/>
        <v>#DIV/0!</v>
      </c>
      <c r="N635" s="400"/>
      <c r="O635" s="227">
        <v>0</v>
      </c>
      <c r="P635" s="227">
        <v>0</v>
      </c>
      <c r="Q635" s="230">
        <f t="shared" si="885"/>
        <v>0</v>
      </c>
      <c r="R635" s="247" t="e">
        <f t="shared" si="886"/>
        <v>#DIV/0!</v>
      </c>
      <c r="S635" s="395"/>
      <c r="T635" s="376"/>
      <c r="U635" s="227">
        <v>0</v>
      </c>
      <c r="V635" s="227">
        <v>0</v>
      </c>
      <c r="W635" s="162">
        <f>IFERROR(((V635/U635)*1),0)</f>
        <v>0</v>
      </c>
      <c r="X635" s="379"/>
    </row>
    <row r="636" spans="1:24" ht="15.75" hidden="1" thickBot="1" x14ac:dyDescent="0.3">
      <c r="A636" s="386" t="s">
        <v>289</v>
      </c>
      <c r="B636" s="387"/>
      <c r="C636" s="388"/>
      <c r="D636" s="163"/>
      <c r="E636" s="167"/>
      <c r="F636" s="275">
        <f>SUM(F631:F635)</f>
        <v>0</v>
      </c>
      <c r="G636" s="274">
        <f t="shared" ref="G636:H636" si="888">SUM(G631:G635)</f>
        <v>0</v>
      </c>
      <c r="H636" s="165">
        <f t="shared" si="888"/>
        <v>0</v>
      </c>
      <c r="I636" s="248">
        <v>1</v>
      </c>
      <c r="J636" s="231">
        <f t="shared" ref="J636:L636" si="889">SUM(J631:J635)</f>
        <v>0</v>
      </c>
      <c r="K636" s="231">
        <f t="shared" si="889"/>
        <v>0</v>
      </c>
      <c r="L636" s="231">
        <f t="shared" si="889"/>
        <v>0</v>
      </c>
      <c r="M636" s="248">
        <v>1</v>
      </c>
      <c r="N636" s="231">
        <f>N631</f>
        <v>0</v>
      </c>
      <c r="O636" s="231">
        <f t="shared" ref="O636:Q636" si="890">SUM(O631:O635)</f>
        <v>0</v>
      </c>
      <c r="P636" s="231">
        <f t="shared" si="890"/>
        <v>0</v>
      </c>
      <c r="Q636" s="231">
        <f t="shared" si="890"/>
        <v>0</v>
      </c>
      <c r="R636" s="248">
        <v>1</v>
      </c>
      <c r="S636" s="231">
        <f>S631</f>
        <v>0</v>
      </c>
      <c r="T636" s="243">
        <f>T631</f>
        <v>0</v>
      </c>
      <c r="U636" s="236">
        <f>SUM(U631:U635)</f>
        <v>0</v>
      </c>
      <c r="V636" s="237">
        <f>SUM(V631:V635)</f>
        <v>0</v>
      </c>
      <c r="W636" s="166">
        <f>IFERROR(((V636/U636)*1),0)</f>
        <v>0</v>
      </c>
      <c r="X636" s="241">
        <f>IFERROR(((1-(1-T636)*W636)*1),0)</f>
        <v>1</v>
      </c>
    </row>
    <row r="637" spans="1:24" hidden="1" x14ac:dyDescent="0.25">
      <c r="A637" s="397">
        <f>A631+1</f>
        <v>106</v>
      </c>
      <c r="B637" s="398"/>
      <c r="C637" s="399"/>
      <c r="D637" s="399"/>
      <c r="E637" s="160" t="s">
        <v>284</v>
      </c>
      <c r="F637" s="272">
        <v>0</v>
      </c>
      <c r="G637" s="272">
        <v>0</v>
      </c>
      <c r="H637" s="161">
        <f>F637+G637</f>
        <v>0</v>
      </c>
      <c r="I637" s="247" t="e">
        <f>H637/$H$642</f>
        <v>#DIV/0!</v>
      </c>
      <c r="J637" s="227">
        <v>0</v>
      </c>
      <c r="K637" s="227">
        <v>0</v>
      </c>
      <c r="L637" s="230">
        <f>J637+K637</f>
        <v>0</v>
      </c>
      <c r="M637" s="247" t="e">
        <f>L637/$L$642</f>
        <v>#DIV/0!</v>
      </c>
      <c r="N637" s="400">
        <v>0</v>
      </c>
      <c r="O637" s="227">
        <v>0</v>
      </c>
      <c r="P637" s="227">
        <v>0</v>
      </c>
      <c r="Q637" s="230">
        <f>O637+P637</f>
        <v>0</v>
      </c>
      <c r="R637" s="247" t="e">
        <f>Q637/$Q$642</f>
        <v>#DIV/0!</v>
      </c>
      <c r="S637" s="395">
        <f>N642-Q642</f>
        <v>0</v>
      </c>
      <c r="T637" s="376">
        <f>IFERROR((S637/N642),0)</f>
        <v>0</v>
      </c>
      <c r="U637" s="227">
        <v>0</v>
      </c>
      <c r="V637" s="227">
        <v>0</v>
      </c>
      <c r="W637" s="162">
        <f>IFERROR(((V637/U637)*1),0)</f>
        <v>0</v>
      </c>
      <c r="X637" s="396"/>
    </row>
    <row r="638" spans="1:24" hidden="1" x14ac:dyDescent="0.25">
      <c r="A638" s="397"/>
      <c r="B638" s="398"/>
      <c r="C638" s="399"/>
      <c r="D638" s="399"/>
      <c r="E638" s="160" t="s">
        <v>285</v>
      </c>
      <c r="F638" s="272">
        <v>0</v>
      </c>
      <c r="G638" s="272">
        <v>0</v>
      </c>
      <c r="H638" s="161">
        <f t="shared" ref="H638:H641" si="891">F638+G638</f>
        <v>0</v>
      </c>
      <c r="I638" s="247" t="e">
        <f t="shared" ref="I638:I641" si="892">H638/$H$642</f>
        <v>#DIV/0!</v>
      </c>
      <c r="J638" s="227">
        <v>0</v>
      </c>
      <c r="K638" s="227">
        <v>0</v>
      </c>
      <c r="L638" s="230">
        <f t="shared" ref="L638:L641" si="893">J638+K638</f>
        <v>0</v>
      </c>
      <c r="M638" s="247" t="e">
        <f t="shared" ref="M638:M641" si="894">L638/$L$642</f>
        <v>#DIV/0!</v>
      </c>
      <c r="N638" s="400"/>
      <c r="O638" s="227">
        <v>0</v>
      </c>
      <c r="P638" s="227">
        <v>0</v>
      </c>
      <c r="Q638" s="230">
        <f t="shared" ref="Q638:Q641" si="895">O638+P638</f>
        <v>0</v>
      </c>
      <c r="R638" s="247" t="e">
        <f t="shared" ref="R638:R641" si="896">Q638/$Q$642</f>
        <v>#DIV/0!</v>
      </c>
      <c r="S638" s="395"/>
      <c r="T638" s="376"/>
      <c r="U638" s="227">
        <v>0</v>
      </c>
      <c r="V638" s="227">
        <v>0</v>
      </c>
      <c r="W638" s="162">
        <f t="shared" ref="W638:W639" si="897">IFERROR(((V638/U638)*1),0)</f>
        <v>0</v>
      </c>
      <c r="X638" s="378"/>
    </row>
    <row r="639" spans="1:24" hidden="1" x14ac:dyDescent="0.25">
      <c r="A639" s="397"/>
      <c r="B639" s="398"/>
      <c r="C639" s="399"/>
      <c r="D639" s="399"/>
      <c r="E639" s="160" t="s">
        <v>286</v>
      </c>
      <c r="F639" s="272">
        <v>0</v>
      </c>
      <c r="G639" s="272">
        <v>0</v>
      </c>
      <c r="H639" s="161">
        <f t="shared" si="891"/>
        <v>0</v>
      </c>
      <c r="I639" s="247" t="e">
        <f t="shared" si="892"/>
        <v>#DIV/0!</v>
      </c>
      <c r="J639" s="227">
        <v>0</v>
      </c>
      <c r="K639" s="227">
        <v>0</v>
      </c>
      <c r="L639" s="230">
        <f t="shared" si="893"/>
        <v>0</v>
      </c>
      <c r="M639" s="247" t="e">
        <f t="shared" si="894"/>
        <v>#DIV/0!</v>
      </c>
      <c r="N639" s="400"/>
      <c r="O639" s="227">
        <v>0</v>
      </c>
      <c r="P639" s="227">
        <v>0</v>
      </c>
      <c r="Q639" s="230">
        <f t="shared" si="895"/>
        <v>0</v>
      </c>
      <c r="R639" s="247" t="e">
        <f t="shared" si="896"/>
        <v>#DIV/0!</v>
      </c>
      <c r="S639" s="395"/>
      <c r="T639" s="376"/>
      <c r="U639" s="227">
        <v>0</v>
      </c>
      <c r="V639" s="227">
        <v>0</v>
      </c>
      <c r="W639" s="162">
        <f t="shared" si="897"/>
        <v>0</v>
      </c>
      <c r="X639" s="378"/>
    </row>
    <row r="640" spans="1:24" hidden="1" x14ac:dyDescent="0.25">
      <c r="A640" s="397"/>
      <c r="B640" s="398"/>
      <c r="C640" s="399"/>
      <c r="D640" s="399"/>
      <c r="E640" s="160" t="s">
        <v>287</v>
      </c>
      <c r="F640" s="272">
        <v>0</v>
      </c>
      <c r="G640" s="272">
        <v>0</v>
      </c>
      <c r="H640" s="161">
        <f t="shared" si="891"/>
        <v>0</v>
      </c>
      <c r="I640" s="247" t="e">
        <f t="shared" si="892"/>
        <v>#DIV/0!</v>
      </c>
      <c r="J640" s="227">
        <v>0</v>
      </c>
      <c r="K640" s="227">
        <v>0</v>
      </c>
      <c r="L640" s="230">
        <f t="shared" si="893"/>
        <v>0</v>
      </c>
      <c r="M640" s="247" t="e">
        <f t="shared" si="894"/>
        <v>#DIV/0!</v>
      </c>
      <c r="N640" s="400"/>
      <c r="O640" s="227">
        <v>0</v>
      </c>
      <c r="P640" s="227">
        <v>0</v>
      </c>
      <c r="Q640" s="230">
        <f t="shared" si="895"/>
        <v>0</v>
      </c>
      <c r="R640" s="247" t="e">
        <f t="shared" si="896"/>
        <v>#DIV/0!</v>
      </c>
      <c r="S640" s="395"/>
      <c r="T640" s="376"/>
      <c r="U640" s="227">
        <v>0</v>
      </c>
      <c r="V640" s="227">
        <v>0</v>
      </c>
      <c r="W640" s="162">
        <f>IFERROR(((V640/U640)*1),0)</f>
        <v>0</v>
      </c>
      <c r="X640" s="378"/>
    </row>
    <row r="641" spans="1:24" ht="15.75" hidden="1" thickBot="1" x14ac:dyDescent="0.3">
      <c r="A641" s="397"/>
      <c r="B641" s="398"/>
      <c r="C641" s="399"/>
      <c r="D641" s="399"/>
      <c r="E641" s="160" t="s">
        <v>288</v>
      </c>
      <c r="F641" s="272">
        <v>0</v>
      </c>
      <c r="G641" s="272">
        <v>0</v>
      </c>
      <c r="H641" s="161">
        <f t="shared" si="891"/>
        <v>0</v>
      </c>
      <c r="I641" s="247" t="e">
        <f t="shared" si="892"/>
        <v>#DIV/0!</v>
      </c>
      <c r="J641" s="227">
        <v>0</v>
      </c>
      <c r="K641" s="227">
        <v>0</v>
      </c>
      <c r="L641" s="230">
        <f t="shared" si="893"/>
        <v>0</v>
      </c>
      <c r="M641" s="247" t="e">
        <f t="shared" si="894"/>
        <v>#DIV/0!</v>
      </c>
      <c r="N641" s="400"/>
      <c r="O641" s="227">
        <v>0</v>
      </c>
      <c r="P641" s="227">
        <v>0</v>
      </c>
      <c r="Q641" s="230">
        <f t="shared" si="895"/>
        <v>0</v>
      </c>
      <c r="R641" s="247" t="e">
        <f t="shared" si="896"/>
        <v>#DIV/0!</v>
      </c>
      <c r="S641" s="395"/>
      <c r="T641" s="376"/>
      <c r="U641" s="227">
        <v>0</v>
      </c>
      <c r="V641" s="227">
        <v>0</v>
      </c>
      <c r="W641" s="162">
        <f>IFERROR(((V641/U641)*1),0)</f>
        <v>0</v>
      </c>
      <c r="X641" s="379"/>
    </row>
    <row r="642" spans="1:24" ht="15.75" hidden="1" thickBot="1" x14ac:dyDescent="0.3">
      <c r="A642" s="386" t="s">
        <v>289</v>
      </c>
      <c r="B642" s="387"/>
      <c r="C642" s="388"/>
      <c r="D642" s="163"/>
      <c r="E642" s="167"/>
      <c r="F642" s="275">
        <f>SUM(F637:F641)</f>
        <v>0</v>
      </c>
      <c r="G642" s="274">
        <f t="shared" ref="G642:H642" si="898">SUM(G637:G641)</f>
        <v>0</v>
      </c>
      <c r="H642" s="165">
        <f t="shared" si="898"/>
        <v>0</v>
      </c>
      <c r="I642" s="248">
        <v>1</v>
      </c>
      <c r="J642" s="231">
        <f t="shared" ref="J642:L642" si="899">SUM(J637:J641)</f>
        <v>0</v>
      </c>
      <c r="K642" s="231">
        <f t="shared" si="899"/>
        <v>0</v>
      </c>
      <c r="L642" s="231">
        <f t="shared" si="899"/>
        <v>0</v>
      </c>
      <c r="M642" s="248">
        <v>1</v>
      </c>
      <c r="N642" s="231">
        <f>N637</f>
        <v>0</v>
      </c>
      <c r="O642" s="231">
        <f t="shared" ref="O642:Q642" si="900">SUM(O637:O641)</f>
        <v>0</v>
      </c>
      <c r="P642" s="231">
        <f t="shared" si="900"/>
        <v>0</v>
      </c>
      <c r="Q642" s="231">
        <f t="shared" si="900"/>
        <v>0</v>
      </c>
      <c r="R642" s="248">
        <v>1</v>
      </c>
      <c r="S642" s="231">
        <f>S637</f>
        <v>0</v>
      </c>
      <c r="T642" s="243">
        <f>T637</f>
        <v>0</v>
      </c>
      <c r="U642" s="236">
        <f>SUM(U637:U641)</f>
        <v>0</v>
      </c>
      <c r="V642" s="237">
        <f>SUM(V637:V641)</f>
        <v>0</v>
      </c>
      <c r="W642" s="166">
        <f>IFERROR(((V642/U642)*1),0)</f>
        <v>0</v>
      </c>
      <c r="X642" s="241">
        <f>IFERROR(((1-(1-T642)*W642)*1),0)</f>
        <v>1</v>
      </c>
    </row>
    <row r="643" spans="1:24" hidden="1" x14ac:dyDescent="0.25">
      <c r="A643" s="397">
        <f>A637+1</f>
        <v>107</v>
      </c>
      <c r="B643" s="398"/>
      <c r="C643" s="399"/>
      <c r="D643" s="399"/>
      <c r="E643" s="160" t="s">
        <v>284</v>
      </c>
      <c r="F643" s="272">
        <v>0</v>
      </c>
      <c r="G643" s="272">
        <v>0</v>
      </c>
      <c r="H643" s="161">
        <f>F643+G643</f>
        <v>0</v>
      </c>
      <c r="I643" s="247" t="e">
        <f>H643/$H$648</f>
        <v>#DIV/0!</v>
      </c>
      <c r="J643" s="227">
        <v>0</v>
      </c>
      <c r="K643" s="227">
        <v>0</v>
      </c>
      <c r="L643" s="230">
        <f>J643+K643</f>
        <v>0</v>
      </c>
      <c r="M643" s="247" t="e">
        <f>L643/$L$648</f>
        <v>#DIV/0!</v>
      </c>
      <c r="N643" s="400">
        <v>0</v>
      </c>
      <c r="O643" s="227">
        <v>0</v>
      </c>
      <c r="P643" s="227">
        <v>0</v>
      </c>
      <c r="Q643" s="230">
        <f>O643+P643</f>
        <v>0</v>
      </c>
      <c r="R643" s="247" t="e">
        <f>Q643/$Q$648</f>
        <v>#DIV/0!</v>
      </c>
      <c r="S643" s="395">
        <f>N648-Q648</f>
        <v>0</v>
      </c>
      <c r="T643" s="376">
        <f>IFERROR((S643/N648),0)</f>
        <v>0</v>
      </c>
      <c r="U643" s="227">
        <v>0</v>
      </c>
      <c r="V643" s="227">
        <v>0</v>
      </c>
      <c r="W643" s="162">
        <f>IFERROR(((V643/U643)*1),0)</f>
        <v>0</v>
      </c>
      <c r="X643" s="396"/>
    </row>
    <row r="644" spans="1:24" hidden="1" x14ac:dyDescent="0.25">
      <c r="A644" s="397"/>
      <c r="B644" s="398"/>
      <c r="C644" s="399"/>
      <c r="D644" s="399"/>
      <c r="E644" s="160" t="s">
        <v>285</v>
      </c>
      <c r="F644" s="272">
        <v>0</v>
      </c>
      <c r="G644" s="272">
        <v>0</v>
      </c>
      <c r="H644" s="161">
        <f t="shared" ref="H644:H647" si="901">F644+G644</f>
        <v>0</v>
      </c>
      <c r="I644" s="247" t="e">
        <f t="shared" ref="I644:I647" si="902">H644/$H$648</f>
        <v>#DIV/0!</v>
      </c>
      <c r="J644" s="227">
        <v>0</v>
      </c>
      <c r="K644" s="227">
        <v>0</v>
      </c>
      <c r="L644" s="230">
        <f t="shared" ref="L644:L647" si="903">J644+K644</f>
        <v>0</v>
      </c>
      <c r="M644" s="247" t="e">
        <f t="shared" ref="M644:M647" si="904">L644/$L$648</f>
        <v>#DIV/0!</v>
      </c>
      <c r="N644" s="400"/>
      <c r="O644" s="227">
        <v>0</v>
      </c>
      <c r="P644" s="227">
        <v>0</v>
      </c>
      <c r="Q644" s="230">
        <f t="shared" ref="Q644:Q647" si="905">O644+P644</f>
        <v>0</v>
      </c>
      <c r="R644" s="247" t="e">
        <f t="shared" ref="R644:R647" si="906">Q644/$Q$648</f>
        <v>#DIV/0!</v>
      </c>
      <c r="S644" s="395"/>
      <c r="T644" s="376"/>
      <c r="U644" s="227">
        <v>0</v>
      </c>
      <c r="V644" s="227">
        <v>0</v>
      </c>
      <c r="W644" s="162">
        <f t="shared" ref="W644:W645" si="907">IFERROR(((V644/U644)*1),0)</f>
        <v>0</v>
      </c>
      <c r="X644" s="378"/>
    </row>
    <row r="645" spans="1:24" hidden="1" x14ac:dyDescent="0.25">
      <c r="A645" s="397"/>
      <c r="B645" s="398"/>
      <c r="C645" s="399"/>
      <c r="D645" s="399"/>
      <c r="E645" s="160" t="s">
        <v>286</v>
      </c>
      <c r="F645" s="272">
        <v>0</v>
      </c>
      <c r="G645" s="272">
        <v>0</v>
      </c>
      <c r="H645" s="161">
        <f t="shared" si="901"/>
        <v>0</v>
      </c>
      <c r="I645" s="247" t="e">
        <f t="shared" si="902"/>
        <v>#DIV/0!</v>
      </c>
      <c r="J645" s="227">
        <v>0</v>
      </c>
      <c r="K645" s="227">
        <v>0</v>
      </c>
      <c r="L645" s="230">
        <f t="shared" si="903"/>
        <v>0</v>
      </c>
      <c r="M645" s="247" t="e">
        <f t="shared" si="904"/>
        <v>#DIV/0!</v>
      </c>
      <c r="N645" s="400"/>
      <c r="O645" s="227">
        <v>0</v>
      </c>
      <c r="P645" s="227">
        <v>0</v>
      </c>
      <c r="Q645" s="230">
        <f t="shared" si="905"/>
        <v>0</v>
      </c>
      <c r="R645" s="247" t="e">
        <f t="shared" si="906"/>
        <v>#DIV/0!</v>
      </c>
      <c r="S645" s="395"/>
      <c r="T645" s="376"/>
      <c r="U645" s="227">
        <v>0</v>
      </c>
      <c r="V645" s="227">
        <v>0</v>
      </c>
      <c r="W645" s="162">
        <f t="shared" si="907"/>
        <v>0</v>
      </c>
      <c r="X645" s="378"/>
    </row>
    <row r="646" spans="1:24" hidden="1" x14ac:dyDescent="0.25">
      <c r="A646" s="397"/>
      <c r="B646" s="398"/>
      <c r="C646" s="399"/>
      <c r="D646" s="399"/>
      <c r="E646" s="160" t="s">
        <v>287</v>
      </c>
      <c r="F646" s="272">
        <v>0</v>
      </c>
      <c r="G646" s="272">
        <v>0</v>
      </c>
      <c r="H646" s="161">
        <f t="shared" si="901"/>
        <v>0</v>
      </c>
      <c r="I646" s="247" t="e">
        <f t="shared" si="902"/>
        <v>#DIV/0!</v>
      </c>
      <c r="J646" s="227">
        <v>0</v>
      </c>
      <c r="K646" s="227">
        <v>0</v>
      </c>
      <c r="L646" s="230">
        <f t="shared" si="903"/>
        <v>0</v>
      </c>
      <c r="M646" s="247" t="e">
        <f t="shared" si="904"/>
        <v>#DIV/0!</v>
      </c>
      <c r="N646" s="400"/>
      <c r="O646" s="227">
        <v>0</v>
      </c>
      <c r="P646" s="227">
        <v>0</v>
      </c>
      <c r="Q646" s="230">
        <f t="shared" si="905"/>
        <v>0</v>
      </c>
      <c r="R646" s="247" t="e">
        <f t="shared" si="906"/>
        <v>#DIV/0!</v>
      </c>
      <c r="S646" s="395"/>
      <c r="T646" s="376"/>
      <c r="U646" s="227">
        <v>0</v>
      </c>
      <c r="V646" s="227">
        <v>0</v>
      </c>
      <c r="W646" s="162">
        <f>IFERROR(((V646/U646)*1),0)</f>
        <v>0</v>
      </c>
      <c r="X646" s="378"/>
    </row>
    <row r="647" spans="1:24" ht="15.75" hidden="1" thickBot="1" x14ac:dyDescent="0.3">
      <c r="A647" s="397"/>
      <c r="B647" s="398"/>
      <c r="C647" s="399"/>
      <c r="D647" s="399"/>
      <c r="E647" s="160" t="s">
        <v>288</v>
      </c>
      <c r="F647" s="272">
        <v>0</v>
      </c>
      <c r="G647" s="272">
        <v>0</v>
      </c>
      <c r="H647" s="161">
        <f t="shared" si="901"/>
        <v>0</v>
      </c>
      <c r="I647" s="247" t="e">
        <f t="shared" si="902"/>
        <v>#DIV/0!</v>
      </c>
      <c r="J647" s="227">
        <v>0</v>
      </c>
      <c r="K647" s="227">
        <v>0</v>
      </c>
      <c r="L647" s="230">
        <f t="shared" si="903"/>
        <v>0</v>
      </c>
      <c r="M647" s="247" t="e">
        <f t="shared" si="904"/>
        <v>#DIV/0!</v>
      </c>
      <c r="N647" s="400"/>
      <c r="O647" s="227">
        <v>0</v>
      </c>
      <c r="P647" s="227">
        <v>0</v>
      </c>
      <c r="Q647" s="230">
        <f t="shared" si="905"/>
        <v>0</v>
      </c>
      <c r="R647" s="247" t="e">
        <f t="shared" si="906"/>
        <v>#DIV/0!</v>
      </c>
      <c r="S647" s="395"/>
      <c r="T647" s="376"/>
      <c r="U647" s="227">
        <v>0</v>
      </c>
      <c r="V647" s="227">
        <v>0</v>
      </c>
      <c r="W647" s="162">
        <f>IFERROR(((V647/U647)*1),0)</f>
        <v>0</v>
      </c>
      <c r="X647" s="379"/>
    </row>
    <row r="648" spans="1:24" ht="15.75" hidden="1" thickBot="1" x14ac:dyDescent="0.3">
      <c r="A648" s="386" t="s">
        <v>289</v>
      </c>
      <c r="B648" s="387"/>
      <c r="C648" s="388"/>
      <c r="D648" s="163"/>
      <c r="E648" s="167"/>
      <c r="F648" s="275">
        <f>SUM(F643:F647)</f>
        <v>0</v>
      </c>
      <c r="G648" s="274">
        <f t="shared" ref="G648:H648" si="908">SUM(G643:G647)</f>
        <v>0</v>
      </c>
      <c r="H648" s="165">
        <f t="shared" si="908"/>
        <v>0</v>
      </c>
      <c r="I648" s="248">
        <v>1</v>
      </c>
      <c r="J648" s="231">
        <f t="shared" ref="J648:L648" si="909">SUM(J643:J647)</f>
        <v>0</v>
      </c>
      <c r="K648" s="231">
        <f t="shared" si="909"/>
        <v>0</v>
      </c>
      <c r="L648" s="231">
        <f t="shared" si="909"/>
        <v>0</v>
      </c>
      <c r="M648" s="248">
        <v>1</v>
      </c>
      <c r="N648" s="231">
        <f>N643</f>
        <v>0</v>
      </c>
      <c r="O648" s="231">
        <f t="shared" ref="O648:Q648" si="910">SUM(O643:O647)</f>
        <v>0</v>
      </c>
      <c r="P648" s="231">
        <f t="shared" si="910"/>
        <v>0</v>
      </c>
      <c r="Q648" s="231">
        <f t="shared" si="910"/>
        <v>0</v>
      </c>
      <c r="R648" s="248">
        <v>1</v>
      </c>
      <c r="S648" s="231">
        <f>S643</f>
        <v>0</v>
      </c>
      <c r="T648" s="243">
        <f>T643</f>
        <v>0</v>
      </c>
      <c r="U648" s="236">
        <f>SUM(U643:U647)</f>
        <v>0</v>
      </c>
      <c r="V648" s="237">
        <f>SUM(V643:V647)</f>
        <v>0</v>
      </c>
      <c r="W648" s="166">
        <f>IFERROR(((V648/U648)*1),0)</f>
        <v>0</v>
      </c>
      <c r="X648" s="241">
        <f>IFERROR(((1-(1-T648)*W648)*1),0)</f>
        <v>1</v>
      </c>
    </row>
    <row r="649" spans="1:24" hidden="1" x14ac:dyDescent="0.25">
      <c r="A649" s="397">
        <f>A643+1</f>
        <v>108</v>
      </c>
      <c r="B649" s="398"/>
      <c r="C649" s="399"/>
      <c r="D649" s="399"/>
      <c r="E649" s="160" t="s">
        <v>284</v>
      </c>
      <c r="F649" s="272">
        <v>0</v>
      </c>
      <c r="G649" s="272">
        <v>0</v>
      </c>
      <c r="H649" s="161">
        <f>F649+G649</f>
        <v>0</v>
      </c>
      <c r="I649" s="247" t="e">
        <f>H649/$H$654</f>
        <v>#DIV/0!</v>
      </c>
      <c r="J649" s="227">
        <v>0</v>
      </c>
      <c r="K649" s="227">
        <v>0</v>
      </c>
      <c r="L649" s="230">
        <f>J649+K649</f>
        <v>0</v>
      </c>
      <c r="M649" s="247" t="e">
        <f>L649/$L$654</f>
        <v>#DIV/0!</v>
      </c>
      <c r="N649" s="400">
        <v>0</v>
      </c>
      <c r="O649" s="227">
        <v>0</v>
      </c>
      <c r="P649" s="227">
        <v>0</v>
      </c>
      <c r="Q649" s="230">
        <f>O649+P649</f>
        <v>0</v>
      </c>
      <c r="R649" s="247" t="e">
        <f>Q649/$Q$654</f>
        <v>#DIV/0!</v>
      </c>
      <c r="S649" s="395">
        <f>N654-Q654</f>
        <v>0</v>
      </c>
      <c r="T649" s="376">
        <f>IFERROR((S649/N654),0)</f>
        <v>0</v>
      </c>
      <c r="U649" s="227">
        <v>0</v>
      </c>
      <c r="V649" s="227">
        <v>0</v>
      </c>
      <c r="W649" s="162">
        <f>IFERROR(((V649/U649)*1),0)</f>
        <v>0</v>
      </c>
      <c r="X649" s="396"/>
    </row>
    <row r="650" spans="1:24" hidden="1" x14ac:dyDescent="0.25">
      <c r="A650" s="397"/>
      <c r="B650" s="398"/>
      <c r="C650" s="399"/>
      <c r="D650" s="399"/>
      <c r="E650" s="160" t="s">
        <v>285</v>
      </c>
      <c r="F650" s="272">
        <v>0</v>
      </c>
      <c r="G650" s="272">
        <v>0</v>
      </c>
      <c r="H650" s="161">
        <f t="shared" ref="H650:H653" si="911">F650+G650</f>
        <v>0</v>
      </c>
      <c r="I650" s="247" t="e">
        <f t="shared" ref="I650:I653" si="912">H650/$H$654</f>
        <v>#DIV/0!</v>
      </c>
      <c r="J650" s="227">
        <v>0</v>
      </c>
      <c r="K650" s="227">
        <v>0</v>
      </c>
      <c r="L650" s="230">
        <f t="shared" ref="L650:L653" si="913">J650+K650</f>
        <v>0</v>
      </c>
      <c r="M650" s="247" t="e">
        <f t="shared" ref="M650:M653" si="914">L650/$L$654</f>
        <v>#DIV/0!</v>
      </c>
      <c r="N650" s="400"/>
      <c r="O650" s="227">
        <v>0</v>
      </c>
      <c r="P650" s="227">
        <v>0</v>
      </c>
      <c r="Q650" s="230">
        <f t="shared" ref="Q650:Q653" si="915">O650+P650</f>
        <v>0</v>
      </c>
      <c r="R650" s="247" t="e">
        <f t="shared" ref="R650:R653" si="916">Q650/$Q$654</f>
        <v>#DIV/0!</v>
      </c>
      <c r="S650" s="395"/>
      <c r="T650" s="376"/>
      <c r="U650" s="227">
        <v>0</v>
      </c>
      <c r="V650" s="227">
        <v>0</v>
      </c>
      <c r="W650" s="162">
        <f t="shared" ref="W650:W651" si="917">IFERROR(((V650/U650)*1),0)</f>
        <v>0</v>
      </c>
      <c r="X650" s="378"/>
    </row>
    <row r="651" spans="1:24" hidden="1" x14ac:dyDescent="0.25">
      <c r="A651" s="397"/>
      <c r="B651" s="398"/>
      <c r="C651" s="399"/>
      <c r="D651" s="399"/>
      <c r="E651" s="160" t="s">
        <v>286</v>
      </c>
      <c r="F651" s="272">
        <v>0</v>
      </c>
      <c r="G651" s="272">
        <v>0</v>
      </c>
      <c r="H651" s="161">
        <f t="shared" si="911"/>
        <v>0</v>
      </c>
      <c r="I651" s="247" t="e">
        <f t="shared" si="912"/>
        <v>#DIV/0!</v>
      </c>
      <c r="J651" s="227">
        <v>0</v>
      </c>
      <c r="K651" s="227">
        <v>0</v>
      </c>
      <c r="L651" s="230">
        <f t="shared" si="913"/>
        <v>0</v>
      </c>
      <c r="M651" s="247" t="e">
        <f t="shared" si="914"/>
        <v>#DIV/0!</v>
      </c>
      <c r="N651" s="400"/>
      <c r="O651" s="227">
        <v>0</v>
      </c>
      <c r="P651" s="227">
        <v>0</v>
      </c>
      <c r="Q651" s="230">
        <f t="shared" si="915"/>
        <v>0</v>
      </c>
      <c r="R651" s="247" t="e">
        <f t="shared" si="916"/>
        <v>#DIV/0!</v>
      </c>
      <c r="S651" s="395"/>
      <c r="T651" s="376"/>
      <c r="U651" s="227">
        <v>0</v>
      </c>
      <c r="V651" s="227">
        <v>0</v>
      </c>
      <c r="W651" s="162">
        <f t="shared" si="917"/>
        <v>0</v>
      </c>
      <c r="X651" s="378"/>
    </row>
    <row r="652" spans="1:24" hidden="1" x14ac:dyDescent="0.25">
      <c r="A652" s="397"/>
      <c r="B652" s="398"/>
      <c r="C652" s="399"/>
      <c r="D652" s="399"/>
      <c r="E652" s="160" t="s">
        <v>287</v>
      </c>
      <c r="F652" s="272">
        <v>0</v>
      </c>
      <c r="G652" s="272">
        <v>0</v>
      </c>
      <c r="H652" s="161">
        <f t="shared" si="911"/>
        <v>0</v>
      </c>
      <c r="I652" s="247" t="e">
        <f t="shared" si="912"/>
        <v>#DIV/0!</v>
      </c>
      <c r="J652" s="227">
        <v>0</v>
      </c>
      <c r="K652" s="227">
        <v>0</v>
      </c>
      <c r="L652" s="230">
        <f t="shared" si="913"/>
        <v>0</v>
      </c>
      <c r="M652" s="247" t="e">
        <f t="shared" si="914"/>
        <v>#DIV/0!</v>
      </c>
      <c r="N652" s="400"/>
      <c r="O652" s="227">
        <v>0</v>
      </c>
      <c r="P652" s="227">
        <v>0</v>
      </c>
      <c r="Q652" s="230">
        <f t="shared" si="915"/>
        <v>0</v>
      </c>
      <c r="R652" s="247" t="e">
        <f t="shared" si="916"/>
        <v>#DIV/0!</v>
      </c>
      <c r="S652" s="395"/>
      <c r="T652" s="376"/>
      <c r="U652" s="227">
        <v>0</v>
      </c>
      <c r="V652" s="227">
        <v>0</v>
      </c>
      <c r="W652" s="162">
        <f>IFERROR(((V652/U652)*1),0)</f>
        <v>0</v>
      </c>
      <c r="X652" s="378"/>
    </row>
    <row r="653" spans="1:24" ht="15.75" hidden="1" thickBot="1" x14ac:dyDescent="0.3">
      <c r="A653" s="397"/>
      <c r="B653" s="398"/>
      <c r="C653" s="399"/>
      <c r="D653" s="399"/>
      <c r="E653" s="160" t="s">
        <v>288</v>
      </c>
      <c r="F653" s="272">
        <v>0</v>
      </c>
      <c r="G653" s="272">
        <v>0</v>
      </c>
      <c r="H653" s="161">
        <f t="shared" si="911"/>
        <v>0</v>
      </c>
      <c r="I653" s="247" t="e">
        <f t="shared" si="912"/>
        <v>#DIV/0!</v>
      </c>
      <c r="J653" s="227">
        <v>0</v>
      </c>
      <c r="K653" s="227">
        <v>0</v>
      </c>
      <c r="L653" s="230">
        <f t="shared" si="913"/>
        <v>0</v>
      </c>
      <c r="M653" s="247" t="e">
        <f t="shared" si="914"/>
        <v>#DIV/0!</v>
      </c>
      <c r="N653" s="400"/>
      <c r="O653" s="227">
        <v>0</v>
      </c>
      <c r="P653" s="227">
        <v>0</v>
      </c>
      <c r="Q653" s="230">
        <f t="shared" si="915"/>
        <v>0</v>
      </c>
      <c r="R653" s="247" t="e">
        <f t="shared" si="916"/>
        <v>#DIV/0!</v>
      </c>
      <c r="S653" s="395"/>
      <c r="T653" s="376"/>
      <c r="U653" s="227">
        <v>0</v>
      </c>
      <c r="V653" s="227">
        <v>0</v>
      </c>
      <c r="W653" s="162">
        <f>IFERROR(((V653/U653)*1),0)</f>
        <v>0</v>
      </c>
      <c r="X653" s="379"/>
    </row>
    <row r="654" spans="1:24" ht="15.75" hidden="1" thickBot="1" x14ac:dyDescent="0.3">
      <c r="A654" s="386" t="s">
        <v>289</v>
      </c>
      <c r="B654" s="387"/>
      <c r="C654" s="388"/>
      <c r="D654" s="163"/>
      <c r="E654" s="167"/>
      <c r="F654" s="275">
        <f>SUM(F649:F653)</f>
        <v>0</v>
      </c>
      <c r="G654" s="274">
        <f t="shared" ref="G654:H654" si="918">SUM(G649:G653)</f>
        <v>0</v>
      </c>
      <c r="H654" s="165">
        <f t="shared" si="918"/>
        <v>0</v>
      </c>
      <c r="I654" s="248">
        <v>1</v>
      </c>
      <c r="J654" s="231">
        <f t="shared" ref="J654:L654" si="919">SUM(J649:J653)</f>
        <v>0</v>
      </c>
      <c r="K654" s="231">
        <f t="shared" si="919"/>
        <v>0</v>
      </c>
      <c r="L654" s="231">
        <f t="shared" si="919"/>
        <v>0</v>
      </c>
      <c r="M654" s="248">
        <v>1</v>
      </c>
      <c r="N654" s="231">
        <f>N649</f>
        <v>0</v>
      </c>
      <c r="O654" s="231">
        <f t="shared" ref="O654:Q654" si="920">SUM(O649:O653)</f>
        <v>0</v>
      </c>
      <c r="P654" s="231">
        <f t="shared" si="920"/>
        <v>0</v>
      </c>
      <c r="Q654" s="231">
        <f t="shared" si="920"/>
        <v>0</v>
      </c>
      <c r="R654" s="248">
        <v>1</v>
      </c>
      <c r="S654" s="231">
        <f>S649</f>
        <v>0</v>
      </c>
      <c r="T654" s="243">
        <f>T649</f>
        <v>0</v>
      </c>
      <c r="U654" s="236">
        <f>SUM(U649:U653)</f>
        <v>0</v>
      </c>
      <c r="V654" s="237">
        <f>SUM(V649:V653)</f>
        <v>0</v>
      </c>
      <c r="W654" s="166">
        <f>IFERROR(((V654/U654)*1),0)</f>
        <v>0</v>
      </c>
      <c r="X654" s="241">
        <f>IFERROR(((1-(1-T654)*W654)*1),0)</f>
        <v>1</v>
      </c>
    </row>
    <row r="655" spans="1:24" hidden="1" x14ac:dyDescent="0.25">
      <c r="A655" s="397">
        <f>A649+1</f>
        <v>109</v>
      </c>
      <c r="B655" s="398"/>
      <c r="C655" s="399"/>
      <c r="D655" s="399"/>
      <c r="E655" s="160" t="s">
        <v>284</v>
      </c>
      <c r="F655" s="272">
        <v>0</v>
      </c>
      <c r="G655" s="272">
        <v>0</v>
      </c>
      <c r="H655" s="161">
        <f>F655+G655</f>
        <v>0</v>
      </c>
      <c r="I655" s="247" t="e">
        <f>H655/$H$660</f>
        <v>#DIV/0!</v>
      </c>
      <c r="J655" s="227">
        <v>0</v>
      </c>
      <c r="K655" s="227">
        <v>0</v>
      </c>
      <c r="L655" s="230">
        <f>J655+K655</f>
        <v>0</v>
      </c>
      <c r="M655" s="247" t="e">
        <f>L655/$L$660</f>
        <v>#DIV/0!</v>
      </c>
      <c r="N655" s="400">
        <v>0</v>
      </c>
      <c r="O655" s="227">
        <v>0</v>
      </c>
      <c r="P655" s="227">
        <v>0</v>
      </c>
      <c r="Q655" s="230">
        <f>O655+P655</f>
        <v>0</v>
      </c>
      <c r="R655" s="247" t="e">
        <f>Q655/$Q$660</f>
        <v>#DIV/0!</v>
      </c>
      <c r="S655" s="395">
        <f>N660-Q660</f>
        <v>0</v>
      </c>
      <c r="T655" s="376">
        <f>IFERROR((S655/N660),0)</f>
        <v>0</v>
      </c>
      <c r="U655" s="227">
        <v>0</v>
      </c>
      <c r="V655" s="227">
        <v>0</v>
      </c>
      <c r="W655" s="162">
        <f>IFERROR(((V655/U655)*1),0)</f>
        <v>0</v>
      </c>
      <c r="X655" s="396"/>
    </row>
    <row r="656" spans="1:24" hidden="1" x14ac:dyDescent="0.25">
      <c r="A656" s="397"/>
      <c r="B656" s="398"/>
      <c r="C656" s="399"/>
      <c r="D656" s="399"/>
      <c r="E656" s="160" t="s">
        <v>285</v>
      </c>
      <c r="F656" s="272">
        <v>0</v>
      </c>
      <c r="G656" s="272">
        <v>0</v>
      </c>
      <c r="H656" s="161">
        <f t="shared" ref="H656:H659" si="921">F656+G656</f>
        <v>0</v>
      </c>
      <c r="I656" s="247" t="e">
        <f t="shared" ref="I656:I659" si="922">H656/$H$660</f>
        <v>#DIV/0!</v>
      </c>
      <c r="J656" s="227">
        <v>0</v>
      </c>
      <c r="K656" s="227">
        <v>0</v>
      </c>
      <c r="L656" s="230">
        <f t="shared" ref="L656:L659" si="923">J656+K656</f>
        <v>0</v>
      </c>
      <c r="M656" s="247" t="e">
        <f t="shared" ref="M656:M659" si="924">L656/$L$660</f>
        <v>#DIV/0!</v>
      </c>
      <c r="N656" s="400"/>
      <c r="O656" s="227">
        <v>0</v>
      </c>
      <c r="P656" s="227">
        <v>0</v>
      </c>
      <c r="Q656" s="230">
        <f t="shared" ref="Q656:Q659" si="925">O656+P656</f>
        <v>0</v>
      </c>
      <c r="R656" s="247" t="e">
        <f t="shared" ref="R656:R659" si="926">Q656/$Q$660</f>
        <v>#DIV/0!</v>
      </c>
      <c r="S656" s="395"/>
      <c r="T656" s="376"/>
      <c r="U656" s="227">
        <v>0</v>
      </c>
      <c r="V656" s="227">
        <v>0</v>
      </c>
      <c r="W656" s="162">
        <f t="shared" ref="W656:W657" si="927">IFERROR(((V656/U656)*1),0)</f>
        <v>0</v>
      </c>
      <c r="X656" s="378"/>
    </row>
    <row r="657" spans="1:24" hidden="1" x14ac:dyDescent="0.25">
      <c r="A657" s="397"/>
      <c r="B657" s="398"/>
      <c r="C657" s="399"/>
      <c r="D657" s="399"/>
      <c r="E657" s="160" t="s">
        <v>286</v>
      </c>
      <c r="F657" s="272">
        <v>0</v>
      </c>
      <c r="G657" s="272">
        <v>0</v>
      </c>
      <c r="H657" s="161">
        <f t="shared" si="921"/>
        <v>0</v>
      </c>
      <c r="I657" s="247" t="e">
        <f t="shared" si="922"/>
        <v>#DIV/0!</v>
      </c>
      <c r="J657" s="227">
        <v>0</v>
      </c>
      <c r="K657" s="227">
        <v>0</v>
      </c>
      <c r="L657" s="230">
        <f t="shared" si="923"/>
        <v>0</v>
      </c>
      <c r="M657" s="247" t="e">
        <f t="shared" si="924"/>
        <v>#DIV/0!</v>
      </c>
      <c r="N657" s="400"/>
      <c r="O657" s="227">
        <v>0</v>
      </c>
      <c r="P657" s="227">
        <v>0</v>
      </c>
      <c r="Q657" s="230">
        <f t="shared" si="925"/>
        <v>0</v>
      </c>
      <c r="R657" s="247" t="e">
        <f t="shared" si="926"/>
        <v>#DIV/0!</v>
      </c>
      <c r="S657" s="395"/>
      <c r="T657" s="376"/>
      <c r="U657" s="227">
        <v>0</v>
      </c>
      <c r="V657" s="227">
        <v>0</v>
      </c>
      <c r="W657" s="162">
        <f t="shared" si="927"/>
        <v>0</v>
      </c>
      <c r="X657" s="378"/>
    </row>
    <row r="658" spans="1:24" hidden="1" x14ac:dyDescent="0.25">
      <c r="A658" s="397"/>
      <c r="B658" s="398"/>
      <c r="C658" s="399"/>
      <c r="D658" s="399"/>
      <c r="E658" s="160" t="s">
        <v>287</v>
      </c>
      <c r="F658" s="272">
        <v>0</v>
      </c>
      <c r="G658" s="272">
        <v>0</v>
      </c>
      <c r="H658" s="161">
        <f t="shared" si="921"/>
        <v>0</v>
      </c>
      <c r="I658" s="247" t="e">
        <f t="shared" si="922"/>
        <v>#DIV/0!</v>
      </c>
      <c r="J658" s="227">
        <v>0</v>
      </c>
      <c r="K658" s="227">
        <v>0</v>
      </c>
      <c r="L658" s="230">
        <f t="shared" si="923"/>
        <v>0</v>
      </c>
      <c r="M658" s="247" t="e">
        <f t="shared" si="924"/>
        <v>#DIV/0!</v>
      </c>
      <c r="N658" s="400"/>
      <c r="O658" s="227">
        <v>0</v>
      </c>
      <c r="P658" s="227">
        <v>0</v>
      </c>
      <c r="Q658" s="230">
        <f t="shared" si="925"/>
        <v>0</v>
      </c>
      <c r="R658" s="247" t="e">
        <f t="shared" si="926"/>
        <v>#DIV/0!</v>
      </c>
      <c r="S658" s="395"/>
      <c r="T658" s="376"/>
      <c r="U658" s="227">
        <v>0</v>
      </c>
      <c r="V658" s="227">
        <v>0</v>
      </c>
      <c r="W658" s="162">
        <f>IFERROR(((V658/U658)*1),0)</f>
        <v>0</v>
      </c>
      <c r="X658" s="378"/>
    </row>
    <row r="659" spans="1:24" ht="15.75" hidden="1" thickBot="1" x14ac:dyDescent="0.3">
      <c r="A659" s="397"/>
      <c r="B659" s="398"/>
      <c r="C659" s="399"/>
      <c r="D659" s="399"/>
      <c r="E659" s="160" t="s">
        <v>288</v>
      </c>
      <c r="F659" s="272">
        <v>0</v>
      </c>
      <c r="G659" s="272">
        <v>0</v>
      </c>
      <c r="H659" s="161">
        <f t="shared" si="921"/>
        <v>0</v>
      </c>
      <c r="I659" s="247" t="e">
        <f t="shared" si="922"/>
        <v>#DIV/0!</v>
      </c>
      <c r="J659" s="227">
        <v>0</v>
      </c>
      <c r="K659" s="227">
        <v>0</v>
      </c>
      <c r="L659" s="230">
        <f t="shared" si="923"/>
        <v>0</v>
      </c>
      <c r="M659" s="247" t="e">
        <f t="shared" si="924"/>
        <v>#DIV/0!</v>
      </c>
      <c r="N659" s="400"/>
      <c r="O659" s="227">
        <v>0</v>
      </c>
      <c r="P659" s="227">
        <v>0</v>
      </c>
      <c r="Q659" s="230">
        <f t="shared" si="925"/>
        <v>0</v>
      </c>
      <c r="R659" s="247" t="e">
        <f t="shared" si="926"/>
        <v>#DIV/0!</v>
      </c>
      <c r="S659" s="395"/>
      <c r="T659" s="376"/>
      <c r="U659" s="227">
        <v>0</v>
      </c>
      <c r="V659" s="227">
        <v>0</v>
      </c>
      <c r="W659" s="162">
        <f>IFERROR(((V659/U659)*1),0)</f>
        <v>0</v>
      </c>
      <c r="X659" s="379"/>
    </row>
    <row r="660" spans="1:24" ht="15.75" hidden="1" thickBot="1" x14ac:dyDescent="0.3">
      <c r="A660" s="386" t="s">
        <v>289</v>
      </c>
      <c r="B660" s="387"/>
      <c r="C660" s="388"/>
      <c r="D660" s="163"/>
      <c r="E660" s="167"/>
      <c r="F660" s="275">
        <f>SUM(F655:F659)</f>
        <v>0</v>
      </c>
      <c r="G660" s="274">
        <f t="shared" ref="G660:H660" si="928">SUM(G655:G659)</f>
        <v>0</v>
      </c>
      <c r="H660" s="165">
        <f t="shared" si="928"/>
        <v>0</v>
      </c>
      <c r="I660" s="248">
        <v>1</v>
      </c>
      <c r="J660" s="231">
        <f t="shared" ref="J660:L660" si="929">SUM(J655:J659)</f>
        <v>0</v>
      </c>
      <c r="K660" s="231">
        <f t="shared" si="929"/>
        <v>0</v>
      </c>
      <c r="L660" s="231">
        <f t="shared" si="929"/>
        <v>0</v>
      </c>
      <c r="M660" s="248">
        <v>1</v>
      </c>
      <c r="N660" s="231">
        <f>N655</f>
        <v>0</v>
      </c>
      <c r="O660" s="231">
        <f t="shared" ref="O660:Q660" si="930">SUM(O655:O659)</f>
        <v>0</v>
      </c>
      <c r="P660" s="231">
        <f t="shared" si="930"/>
        <v>0</v>
      </c>
      <c r="Q660" s="231">
        <f t="shared" si="930"/>
        <v>0</v>
      </c>
      <c r="R660" s="248">
        <v>1</v>
      </c>
      <c r="S660" s="231">
        <f>S655</f>
        <v>0</v>
      </c>
      <c r="T660" s="243">
        <f>T655</f>
        <v>0</v>
      </c>
      <c r="U660" s="236">
        <f>SUM(U655:U659)</f>
        <v>0</v>
      </c>
      <c r="V660" s="237">
        <f>SUM(V655:V659)</f>
        <v>0</v>
      </c>
      <c r="W660" s="166">
        <f>IFERROR(((V660/U660)*1),0)</f>
        <v>0</v>
      </c>
      <c r="X660" s="241">
        <f>IFERROR(((1-(1-T660)*W660)*1),0)</f>
        <v>1</v>
      </c>
    </row>
    <row r="661" spans="1:24" hidden="1" x14ac:dyDescent="0.25">
      <c r="A661" s="397">
        <f>A655+1</f>
        <v>110</v>
      </c>
      <c r="B661" s="398"/>
      <c r="C661" s="399"/>
      <c r="D661" s="399"/>
      <c r="E661" s="160" t="s">
        <v>284</v>
      </c>
      <c r="F661" s="272">
        <v>0</v>
      </c>
      <c r="G661" s="272">
        <v>0</v>
      </c>
      <c r="H661" s="161">
        <f>F661+G661</f>
        <v>0</v>
      </c>
      <c r="I661" s="247" t="e">
        <f>H661/$H$666</f>
        <v>#DIV/0!</v>
      </c>
      <c r="J661" s="227">
        <v>0</v>
      </c>
      <c r="K661" s="227">
        <v>0</v>
      </c>
      <c r="L661" s="230">
        <f>J661+K661</f>
        <v>0</v>
      </c>
      <c r="M661" s="247" t="e">
        <f>L661/$L$666</f>
        <v>#DIV/0!</v>
      </c>
      <c r="N661" s="400">
        <v>0</v>
      </c>
      <c r="O661" s="227">
        <v>0</v>
      </c>
      <c r="P661" s="227">
        <v>0</v>
      </c>
      <c r="Q661" s="230">
        <f>O661+P661</f>
        <v>0</v>
      </c>
      <c r="R661" s="247" t="e">
        <f>Q661/$Q$666</f>
        <v>#DIV/0!</v>
      </c>
      <c r="S661" s="395">
        <f>N666-Q666</f>
        <v>0</v>
      </c>
      <c r="T661" s="376">
        <f>IFERROR((S661/N666),0)</f>
        <v>0</v>
      </c>
      <c r="U661" s="227">
        <v>0</v>
      </c>
      <c r="V661" s="227">
        <v>0</v>
      </c>
      <c r="W661" s="162">
        <f>IFERROR(((V661/U661)*1),0)</f>
        <v>0</v>
      </c>
      <c r="X661" s="396"/>
    </row>
    <row r="662" spans="1:24" hidden="1" x14ac:dyDescent="0.25">
      <c r="A662" s="397"/>
      <c r="B662" s="398"/>
      <c r="C662" s="399"/>
      <c r="D662" s="399"/>
      <c r="E662" s="160" t="s">
        <v>285</v>
      </c>
      <c r="F662" s="272">
        <v>0</v>
      </c>
      <c r="G662" s="272">
        <v>0</v>
      </c>
      <c r="H662" s="161">
        <f t="shared" ref="H662:H665" si="931">F662+G662</f>
        <v>0</v>
      </c>
      <c r="I662" s="247" t="e">
        <f t="shared" ref="I662:I665" si="932">H662/$H$666</f>
        <v>#DIV/0!</v>
      </c>
      <c r="J662" s="227">
        <v>0</v>
      </c>
      <c r="K662" s="227">
        <v>0</v>
      </c>
      <c r="L662" s="230">
        <f t="shared" ref="L662:L665" si="933">J662+K662</f>
        <v>0</v>
      </c>
      <c r="M662" s="247" t="e">
        <f t="shared" ref="M662:M665" si="934">L662/$L$666</f>
        <v>#DIV/0!</v>
      </c>
      <c r="N662" s="400"/>
      <c r="O662" s="227">
        <v>0</v>
      </c>
      <c r="P662" s="227">
        <v>0</v>
      </c>
      <c r="Q662" s="230">
        <f t="shared" ref="Q662:Q665" si="935">O662+P662</f>
        <v>0</v>
      </c>
      <c r="R662" s="247" t="e">
        <f t="shared" ref="R662:R665" si="936">Q662/$Q$666</f>
        <v>#DIV/0!</v>
      </c>
      <c r="S662" s="395"/>
      <c r="T662" s="376"/>
      <c r="U662" s="227">
        <v>0</v>
      </c>
      <c r="V662" s="227">
        <v>0</v>
      </c>
      <c r="W662" s="162">
        <f t="shared" ref="W662:W663" si="937">IFERROR(((V662/U662)*1),0)</f>
        <v>0</v>
      </c>
      <c r="X662" s="378"/>
    </row>
    <row r="663" spans="1:24" hidden="1" x14ac:dyDescent="0.25">
      <c r="A663" s="397"/>
      <c r="B663" s="398"/>
      <c r="C663" s="399"/>
      <c r="D663" s="399"/>
      <c r="E663" s="160" t="s">
        <v>286</v>
      </c>
      <c r="F663" s="272">
        <v>0</v>
      </c>
      <c r="G663" s="272">
        <v>0</v>
      </c>
      <c r="H663" s="161">
        <f t="shared" si="931"/>
        <v>0</v>
      </c>
      <c r="I663" s="247" t="e">
        <f t="shared" si="932"/>
        <v>#DIV/0!</v>
      </c>
      <c r="J663" s="227">
        <v>0</v>
      </c>
      <c r="K663" s="227">
        <v>0</v>
      </c>
      <c r="L663" s="230">
        <f t="shared" si="933"/>
        <v>0</v>
      </c>
      <c r="M663" s="247" t="e">
        <f t="shared" si="934"/>
        <v>#DIV/0!</v>
      </c>
      <c r="N663" s="400"/>
      <c r="O663" s="227">
        <v>0</v>
      </c>
      <c r="P663" s="227">
        <v>0</v>
      </c>
      <c r="Q663" s="230">
        <f t="shared" si="935"/>
        <v>0</v>
      </c>
      <c r="R663" s="247" t="e">
        <f t="shared" si="936"/>
        <v>#DIV/0!</v>
      </c>
      <c r="S663" s="395"/>
      <c r="T663" s="376"/>
      <c r="U663" s="227">
        <v>0</v>
      </c>
      <c r="V663" s="227">
        <v>0</v>
      </c>
      <c r="W663" s="162">
        <f t="shared" si="937"/>
        <v>0</v>
      </c>
      <c r="X663" s="378"/>
    </row>
    <row r="664" spans="1:24" hidden="1" x14ac:dyDescent="0.25">
      <c r="A664" s="397"/>
      <c r="B664" s="398"/>
      <c r="C664" s="399"/>
      <c r="D664" s="399"/>
      <c r="E664" s="160" t="s">
        <v>287</v>
      </c>
      <c r="F664" s="272">
        <v>0</v>
      </c>
      <c r="G664" s="272">
        <v>0</v>
      </c>
      <c r="H664" s="161">
        <f t="shared" si="931"/>
        <v>0</v>
      </c>
      <c r="I664" s="247" t="e">
        <f t="shared" si="932"/>
        <v>#DIV/0!</v>
      </c>
      <c r="J664" s="227">
        <v>0</v>
      </c>
      <c r="K664" s="227">
        <v>0</v>
      </c>
      <c r="L664" s="230">
        <f t="shared" si="933"/>
        <v>0</v>
      </c>
      <c r="M664" s="247" t="e">
        <f t="shared" si="934"/>
        <v>#DIV/0!</v>
      </c>
      <c r="N664" s="400"/>
      <c r="O664" s="227">
        <v>0</v>
      </c>
      <c r="P664" s="227">
        <v>0</v>
      </c>
      <c r="Q664" s="230">
        <f t="shared" si="935"/>
        <v>0</v>
      </c>
      <c r="R664" s="247" t="e">
        <f t="shared" si="936"/>
        <v>#DIV/0!</v>
      </c>
      <c r="S664" s="395"/>
      <c r="T664" s="376"/>
      <c r="U664" s="227">
        <v>0</v>
      </c>
      <c r="V664" s="227">
        <v>0</v>
      </c>
      <c r="W664" s="162">
        <f>IFERROR(((V664/U664)*1),0)</f>
        <v>0</v>
      </c>
      <c r="X664" s="378"/>
    </row>
    <row r="665" spans="1:24" ht="15.75" hidden="1" thickBot="1" x14ac:dyDescent="0.3">
      <c r="A665" s="397"/>
      <c r="B665" s="398"/>
      <c r="C665" s="399"/>
      <c r="D665" s="399"/>
      <c r="E665" s="160" t="s">
        <v>288</v>
      </c>
      <c r="F665" s="272">
        <v>0</v>
      </c>
      <c r="G665" s="272">
        <v>0</v>
      </c>
      <c r="H665" s="161">
        <f t="shared" si="931"/>
        <v>0</v>
      </c>
      <c r="I665" s="247" t="e">
        <f t="shared" si="932"/>
        <v>#DIV/0!</v>
      </c>
      <c r="J665" s="227">
        <v>0</v>
      </c>
      <c r="K665" s="227">
        <v>0</v>
      </c>
      <c r="L665" s="230">
        <f t="shared" si="933"/>
        <v>0</v>
      </c>
      <c r="M665" s="247" t="e">
        <f t="shared" si="934"/>
        <v>#DIV/0!</v>
      </c>
      <c r="N665" s="400"/>
      <c r="O665" s="227">
        <v>0</v>
      </c>
      <c r="P665" s="227">
        <v>0</v>
      </c>
      <c r="Q665" s="230">
        <f t="shared" si="935"/>
        <v>0</v>
      </c>
      <c r="R665" s="247" t="e">
        <f t="shared" si="936"/>
        <v>#DIV/0!</v>
      </c>
      <c r="S665" s="395"/>
      <c r="T665" s="376"/>
      <c r="U665" s="227">
        <v>0</v>
      </c>
      <c r="V665" s="227">
        <v>0</v>
      </c>
      <c r="W665" s="162">
        <f>IFERROR(((V665/U665)*1),0)</f>
        <v>0</v>
      </c>
      <c r="X665" s="379"/>
    </row>
    <row r="666" spans="1:24" ht="15.75" hidden="1" thickBot="1" x14ac:dyDescent="0.3">
      <c r="A666" s="386" t="s">
        <v>289</v>
      </c>
      <c r="B666" s="387"/>
      <c r="C666" s="388"/>
      <c r="D666" s="163"/>
      <c r="E666" s="167"/>
      <c r="F666" s="275">
        <f>SUM(F661:F665)</f>
        <v>0</v>
      </c>
      <c r="G666" s="274">
        <f t="shared" ref="G666:H666" si="938">SUM(G661:G665)</f>
        <v>0</v>
      </c>
      <c r="H666" s="165">
        <f t="shared" si="938"/>
        <v>0</v>
      </c>
      <c r="I666" s="248">
        <v>1</v>
      </c>
      <c r="J666" s="231">
        <f t="shared" ref="J666:L666" si="939">SUM(J661:J665)</f>
        <v>0</v>
      </c>
      <c r="K666" s="231">
        <f t="shared" si="939"/>
        <v>0</v>
      </c>
      <c r="L666" s="231">
        <f t="shared" si="939"/>
        <v>0</v>
      </c>
      <c r="M666" s="248">
        <v>1</v>
      </c>
      <c r="N666" s="231">
        <f>N661</f>
        <v>0</v>
      </c>
      <c r="O666" s="231">
        <f t="shared" ref="O666:Q666" si="940">SUM(O661:O665)</f>
        <v>0</v>
      </c>
      <c r="P666" s="231">
        <f t="shared" si="940"/>
        <v>0</v>
      </c>
      <c r="Q666" s="231">
        <f t="shared" si="940"/>
        <v>0</v>
      </c>
      <c r="R666" s="248">
        <v>1</v>
      </c>
      <c r="S666" s="231">
        <f>S661</f>
        <v>0</v>
      </c>
      <c r="T666" s="243">
        <f>T661</f>
        <v>0</v>
      </c>
      <c r="U666" s="236">
        <f>SUM(U661:U665)</f>
        <v>0</v>
      </c>
      <c r="V666" s="237">
        <f>SUM(V661:V665)</f>
        <v>0</v>
      </c>
      <c r="W666" s="166">
        <f>IFERROR(((V666/U666)*1),0)</f>
        <v>0</v>
      </c>
      <c r="X666" s="241">
        <f>IFERROR(((1-(1-T666)*W666)*1),0)</f>
        <v>1</v>
      </c>
    </row>
    <row r="667" spans="1:24" ht="15.75" thickBot="1" x14ac:dyDescent="0.3">
      <c r="A667" s="389">
        <v>76</v>
      </c>
      <c r="B667" s="390" t="s">
        <v>21</v>
      </c>
      <c r="C667" s="390"/>
      <c r="D667" s="391" t="s">
        <v>501</v>
      </c>
      <c r="E667" s="168" t="s">
        <v>284</v>
      </c>
      <c r="F667" s="276">
        <f t="shared" ref="F667:H671" si="941">F151+F145+F139+F133+F127+F121+F115+F109+F103+F91+F97+F79+F85+F73+F67+F61+F55+F49+F43+F37+F31+F25+F19+F13+F7+F157+F163+F169+F175+F181+F187+F193+F199+F205+F211+F217+F223+F229+F235+F241+F247+F253+F259+F265+F271+F277+F283+F289+F295+F301+F307+F313+F319+F325+F331+F337+F343+F349+F355+F361+F367+F373+F379+F385+F391+F397+F403+F409+F415+F421+F427+F433+F439+F445+F451</f>
        <v>1805240</v>
      </c>
      <c r="G667" s="276">
        <f t="shared" si="941"/>
        <v>15727</v>
      </c>
      <c r="H667" s="169">
        <f t="shared" si="941"/>
        <v>1820967</v>
      </c>
      <c r="I667" s="249">
        <f>IFERROR((H667/$H$672),0)</f>
        <v>0.91486754527696723</v>
      </c>
      <c r="J667" s="232">
        <f t="shared" ref="J667:L671" si="942">J151+J145+J139+J133+J127+J121+J115+J109+J103+J91+J97+J79+J85+J73+J67+J61+J55+J49+J43+J37+J31+J25+J19+J13+J7+J157+J163+J169+J175+J181+J187+J193+J199+J205+J211+J217+J223+J229+J235+J241+J247+J253+J259+J265+J271+J277+J283+J289+J295+J301+J307+J313+J319+J325+J331+J337+J343+J349+J355+J361+J367+J373+J379+J385+J391+J397+J403+J409+J415+J421+J427+J433+J439+J445+J451</f>
        <v>1891.278</v>
      </c>
      <c r="K667" s="232">
        <f t="shared" si="942"/>
        <v>12.314000000000002</v>
      </c>
      <c r="L667" s="232">
        <f t="shared" si="942"/>
        <v>1903.5920000000003</v>
      </c>
      <c r="M667" s="249">
        <f>IFERROR((L667/$L$672),0)</f>
        <v>0.54099590158926036</v>
      </c>
      <c r="N667" s="394">
        <f>N156+N150+N144+N138+N132+N126+N120+N114+N108+N102+N96+N90+N84+N78+N72+N66+N60+N54+N48+N42+N36+N30+N24+N18+N12+N162+N168+N174+N180+N186+N192+N198+N204+N210+N216+N222+N228+N234+N240+N246+N252+N258+N264+N270+N276+N282+N288+N294+N300+N306+N312+N318+N324+N330+N336+N342+N348+N354+N360+N366+N372+N378+N384+N390+N396+N402+N408+N414+N420+N426+N432+N438+N444+N450+N456</f>
        <v>1904.9610000000002</v>
      </c>
      <c r="O667" s="232">
        <f t="shared" ref="O667:Q671" si="943">O151+O145+O139+O133+O127+O121+O115+O109+O103+O91+O97+O79+O85+O73+O67+O61+O55+O49+O43+O37+O31+O25+O19+O13+O7+O157+O163+O169+O175+O181+O187+O193+O199+O205+O211+O217+O223+O229+O235+O241+O247+O253+O259+O265+O271+O277+O283+O289+O295+O301+O307+O313+O319+O325+O331+O337+O343+O349+O355+O361+O367+O373+O379+O385+O391+O397+O403+O409+O415+O421+O427+O433+O439+O445+O451</f>
        <v>425.51099999999997</v>
      </c>
      <c r="P667" s="232">
        <f t="shared" si="943"/>
        <v>28.609000000000002</v>
      </c>
      <c r="Q667" s="232">
        <f t="shared" si="943"/>
        <v>454.11999999999995</v>
      </c>
      <c r="R667" s="249">
        <f>IFERROR((Q667/$Q$672),0)</f>
        <v>0.28635043183980724</v>
      </c>
      <c r="S667" s="394">
        <f>S156+S150+S144+S138+S132+S126+S120+S114+S108+S102+S96+S90+S84+S78+S72+S66+S60+S54+S48+S42+S36+S30+S24+S18+S12+S162+S168+S174+S180+S186+S192+S198+S204+S210+S216+S222+S228+S234+S240+S246+S252+S258+S264+S270+S276+S282+S288+S294+S300+S306+S312+S318+S324+S330+S336+S342+S348+S354+S360+S366+S372+S378+S384+S390+S396+S402+S408+S414+S420+S426+S432+S438+S444+S450+S456</f>
        <v>319.07200000000006</v>
      </c>
      <c r="T667" s="375">
        <f>IFERROR((S672/N672),0)</f>
        <v>0.16749529255454573</v>
      </c>
      <c r="U667" s="232">
        <f t="shared" ref="U667:V671" si="944">U151+U145+U139+U133+U127+U121+U115+U109+U103+U91+U97+U79+U85+U73+U67+U61+U55+U49+U43+U37+U31+U25+U19+U13+U7+U157+U163+U169+U175+U181+U187+U193+U199+U205+U211+U217+U223+U229+U235+U241+U247+U253+U259+U265+U271+U277+U283+U289+U295+U301+U307+U313+U319+U325+U331+U337+U343+U349+U355+U361+U367+U373+U379+U385+U391+U397+U403+U409+U415+U421+U427+U433+U439+U445+U451</f>
        <v>213.75629999999998</v>
      </c>
      <c r="V667" s="238">
        <f t="shared" si="944"/>
        <v>187.96679999999998</v>
      </c>
      <c r="W667" s="170">
        <f>IFERROR(((V667/U667)*1),0)</f>
        <v>0.87935092439380735</v>
      </c>
      <c r="X667" s="377"/>
    </row>
    <row r="668" spans="1:24" ht="15.75" thickBot="1" x14ac:dyDescent="0.3">
      <c r="A668" s="389"/>
      <c r="B668" s="390"/>
      <c r="C668" s="390"/>
      <c r="D668" s="392"/>
      <c r="E668" s="168" t="s">
        <v>285</v>
      </c>
      <c r="F668" s="276">
        <f t="shared" si="941"/>
        <v>23175</v>
      </c>
      <c r="G668" s="276">
        <f t="shared" si="941"/>
        <v>2636</v>
      </c>
      <c r="H668" s="169">
        <f t="shared" si="941"/>
        <v>25811</v>
      </c>
      <c r="I668" s="249">
        <f>IFERROR((H668/$H$672),0)</f>
        <v>1.2967640935362255E-2</v>
      </c>
      <c r="J668" s="232">
        <f t="shared" si="942"/>
        <v>127.17299999999999</v>
      </c>
      <c r="K668" s="232">
        <f t="shared" si="942"/>
        <v>13.492000000000001</v>
      </c>
      <c r="L668" s="232">
        <f t="shared" si="942"/>
        <v>140.66499999999996</v>
      </c>
      <c r="M668" s="249">
        <f>IFERROR((L668/$L$672),0)</f>
        <v>3.9976627605628347E-2</v>
      </c>
      <c r="N668" s="395"/>
      <c r="O668" s="232">
        <f t="shared" si="943"/>
        <v>3.22</v>
      </c>
      <c r="P668" s="232">
        <f t="shared" si="943"/>
        <v>9.581999999999999</v>
      </c>
      <c r="Q668" s="232">
        <f t="shared" si="943"/>
        <v>12.802</v>
      </c>
      <c r="R668" s="249">
        <f>IFERROR((Q668/$Q$672),0)</f>
        <v>8.072443910008836E-3</v>
      </c>
      <c r="S668" s="395"/>
      <c r="T668" s="376"/>
      <c r="U668" s="232">
        <f t="shared" si="944"/>
        <v>2.9545999999999997</v>
      </c>
      <c r="V668" s="238">
        <f t="shared" si="944"/>
        <v>1.9837999999999998</v>
      </c>
      <c r="W668" s="170">
        <f t="shared" ref="W668:W672" si="945">IFERROR(((V668/U668)*1),0)</f>
        <v>0.67142760441345695</v>
      </c>
      <c r="X668" s="378"/>
    </row>
    <row r="669" spans="1:24" ht="15.75" thickBot="1" x14ac:dyDescent="0.3">
      <c r="A669" s="389"/>
      <c r="B669" s="390"/>
      <c r="C669" s="390"/>
      <c r="D669" s="392"/>
      <c r="E669" s="168" t="s">
        <v>286</v>
      </c>
      <c r="F669" s="276">
        <f t="shared" si="941"/>
        <v>117011</v>
      </c>
      <c r="G669" s="276">
        <f t="shared" si="941"/>
        <v>96</v>
      </c>
      <c r="H669" s="169">
        <f t="shared" si="941"/>
        <v>117107</v>
      </c>
      <c r="I669" s="249">
        <f>IFERROR((H669/$H$672),0)</f>
        <v>5.8835439425728088E-2</v>
      </c>
      <c r="J669" s="232">
        <f t="shared" si="942"/>
        <v>412.13799999999998</v>
      </c>
      <c r="K669" s="232">
        <f t="shared" si="942"/>
        <v>0.20200000000000001</v>
      </c>
      <c r="L669" s="232">
        <f t="shared" si="942"/>
        <v>412.34000000000003</v>
      </c>
      <c r="M669" s="249">
        <f>IFERROR((L669/$L$672),0)</f>
        <v>0.11718595689691678</v>
      </c>
      <c r="N669" s="395"/>
      <c r="O669" s="232">
        <f t="shared" si="943"/>
        <v>125.437</v>
      </c>
      <c r="P669" s="232">
        <f t="shared" si="943"/>
        <v>3.3759999999999999</v>
      </c>
      <c r="Q669" s="232">
        <f t="shared" si="943"/>
        <v>128.81300000000002</v>
      </c>
      <c r="R669" s="249">
        <f>IFERROR((Q669/$Q$672),0)</f>
        <v>8.1224474096232485E-2</v>
      </c>
      <c r="S669" s="395"/>
      <c r="T669" s="376"/>
      <c r="U669" s="232">
        <f t="shared" si="944"/>
        <v>96.250399999999971</v>
      </c>
      <c r="V669" s="238">
        <f t="shared" si="944"/>
        <v>86.177800000000005</v>
      </c>
      <c r="W669" s="170">
        <f t="shared" si="945"/>
        <v>0.89535004529851336</v>
      </c>
      <c r="X669" s="378"/>
    </row>
    <row r="670" spans="1:24" ht="15.75" thickBot="1" x14ac:dyDescent="0.3">
      <c r="A670" s="389"/>
      <c r="B670" s="390"/>
      <c r="C670" s="390"/>
      <c r="D670" s="392"/>
      <c r="E670" s="168" t="s">
        <v>287</v>
      </c>
      <c r="F670" s="276">
        <f t="shared" si="941"/>
        <v>526</v>
      </c>
      <c r="G670" s="276">
        <f t="shared" si="941"/>
        <v>0</v>
      </c>
      <c r="H670" s="169">
        <f t="shared" si="941"/>
        <v>526</v>
      </c>
      <c r="I670" s="249">
        <f>IFERROR((H670/$H$672),0)</f>
        <v>2.6426636441829245E-4</v>
      </c>
      <c r="J670" s="232">
        <f t="shared" si="942"/>
        <v>761.67299999999989</v>
      </c>
      <c r="K670" s="232">
        <f t="shared" si="942"/>
        <v>0</v>
      </c>
      <c r="L670" s="232">
        <f t="shared" si="942"/>
        <v>761.67299999999989</v>
      </c>
      <c r="M670" s="249">
        <f>IFERROR((L670/$L$672),0)</f>
        <v>0.21646548806214597</v>
      </c>
      <c r="N670" s="395"/>
      <c r="O670" s="232">
        <f t="shared" si="943"/>
        <v>807.5899999999998</v>
      </c>
      <c r="P670" s="232">
        <f t="shared" si="943"/>
        <v>0</v>
      </c>
      <c r="Q670" s="232">
        <f t="shared" si="943"/>
        <v>807.5899999999998</v>
      </c>
      <c r="R670" s="249">
        <f>IFERROR((Q670/$Q$672),0)</f>
        <v>0.50923488339978396</v>
      </c>
      <c r="S670" s="395"/>
      <c r="T670" s="376"/>
      <c r="U670" s="232">
        <f t="shared" si="944"/>
        <v>517.76899999999989</v>
      </c>
      <c r="V670" s="238">
        <f t="shared" si="944"/>
        <v>549.14419999999996</v>
      </c>
      <c r="W670" s="170">
        <f t="shared" si="945"/>
        <v>1.060596907114949</v>
      </c>
      <c r="X670" s="378"/>
    </row>
    <row r="671" spans="1:24" ht="15.75" thickBot="1" x14ac:dyDescent="0.3">
      <c r="A671" s="389"/>
      <c r="B671" s="390"/>
      <c r="C671" s="390"/>
      <c r="D671" s="393"/>
      <c r="E671" s="168" t="s">
        <v>288</v>
      </c>
      <c r="F671" s="276">
        <f t="shared" si="941"/>
        <v>25176</v>
      </c>
      <c r="G671" s="276">
        <f t="shared" si="941"/>
        <v>829</v>
      </c>
      <c r="H671" s="169">
        <f t="shared" si="941"/>
        <v>26005</v>
      </c>
      <c r="I671" s="249">
        <f>IFERROR((H671/$H$672),0)</f>
        <v>1.3065107997524136E-2</v>
      </c>
      <c r="J671" s="232">
        <f t="shared" si="942"/>
        <v>298.65099999999995</v>
      </c>
      <c r="K671" s="232">
        <f t="shared" si="942"/>
        <v>1.76</v>
      </c>
      <c r="L671" s="232">
        <f t="shared" si="942"/>
        <v>300.411</v>
      </c>
      <c r="M671" s="249">
        <f>IFERROR((L671/$L$672),0)</f>
        <v>8.5376025846048559E-2</v>
      </c>
      <c r="N671" s="395"/>
      <c r="O671" s="232">
        <f t="shared" si="943"/>
        <v>177.1</v>
      </c>
      <c r="P671" s="232">
        <f t="shared" si="943"/>
        <v>5.4640000000000013</v>
      </c>
      <c r="Q671" s="232">
        <f t="shared" si="943"/>
        <v>182.56399999999996</v>
      </c>
      <c r="R671" s="249">
        <f>IFERROR((Q671/$Q$672),0)</f>
        <v>0.11511776675416754</v>
      </c>
      <c r="S671" s="395"/>
      <c r="T671" s="376"/>
      <c r="U671" s="232">
        <f t="shared" si="944"/>
        <v>114.24840000000002</v>
      </c>
      <c r="V671" s="238">
        <f t="shared" si="944"/>
        <v>105.11799999999999</v>
      </c>
      <c r="W671" s="170">
        <f t="shared" si="945"/>
        <v>0.92008290706915785</v>
      </c>
      <c r="X671" s="379"/>
    </row>
    <row r="672" spans="1:24" ht="15.75" thickBot="1" x14ac:dyDescent="0.3">
      <c r="A672" s="171">
        <v>77</v>
      </c>
      <c r="B672" s="380" t="s">
        <v>290</v>
      </c>
      <c r="C672" s="381"/>
      <c r="D672" s="172"/>
      <c r="E672" s="173"/>
      <c r="F672" s="274">
        <f>SUM(F667:F671)</f>
        <v>1971128</v>
      </c>
      <c r="G672" s="274">
        <f>SUM(G667:G671)</f>
        <v>19288</v>
      </c>
      <c r="H672" s="165">
        <f>SUM(H667:H671)</f>
        <v>1990416</v>
      </c>
      <c r="I672" s="248">
        <v>1</v>
      </c>
      <c r="J672" s="231">
        <f>SUM(J667:J671)</f>
        <v>3490.9129999999996</v>
      </c>
      <c r="K672" s="231">
        <f t="shared" ref="K672:L672" si="946">SUM(K667:K671)</f>
        <v>27.768000000000008</v>
      </c>
      <c r="L672" s="231">
        <f t="shared" si="946"/>
        <v>3518.681</v>
      </c>
      <c r="M672" s="248">
        <v>1</v>
      </c>
      <c r="N672" s="233">
        <f>N667</f>
        <v>1904.9610000000002</v>
      </c>
      <c r="O672" s="231">
        <f t="shared" ref="O672:P672" si="947">SUM(O667:O671)</f>
        <v>1538.8579999999997</v>
      </c>
      <c r="P672" s="231">
        <f t="shared" si="947"/>
        <v>47.030999999999999</v>
      </c>
      <c r="Q672" s="231">
        <f t="shared" ref="Q672" si="948">SUM(Q667:Q671)</f>
        <v>1585.8889999999997</v>
      </c>
      <c r="R672" s="248">
        <v>1</v>
      </c>
      <c r="S672" s="233">
        <f>S667</f>
        <v>319.07200000000006</v>
      </c>
      <c r="T672" s="240">
        <f>T667</f>
        <v>0.16749529255454573</v>
      </c>
      <c r="U672" s="237">
        <f>SUM(U667:U671)</f>
        <v>944.97869999999989</v>
      </c>
      <c r="V672" s="239">
        <f>SUM(V667:V671)</f>
        <v>930.39059999999995</v>
      </c>
      <c r="W672" s="174">
        <f t="shared" si="945"/>
        <v>0.98456250918671506</v>
      </c>
      <c r="X672" s="241">
        <f>IFERROR(((1-(1-T672)*W672)*1),0)</f>
        <v>0.18034707632775138</v>
      </c>
    </row>
    <row r="673" spans="1:24" x14ac:dyDescent="0.25">
      <c r="A673" s="382" t="s">
        <v>291</v>
      </c>
      <c r="B673" s="382"/>
      <c r="C673" s="382"/>
      <c r="D673" s="382"/>
      <c r="E673" s="382"/>
      <c r="F673" s="382"/>
      <c r="G673" s="382"/>
      <c r="H673" s="382"/>
      <c r="I673" s="382"/>
      <c r="J673" s="382"/>
      <c r="K673" s="382"/>
      <c r="L673" s="382"/>
      <c r="M673" s="382"/>
      <c r="N673" s="382"/>
      <c r="O673" s="382"/>
      <c r="P673" s="382"/>
      <c r="Q673" s="382"/>
      <c r="R673" s="382"/>
      <c r="S673" s="382"/>
      <c r="T673" s="382"/>
      <c r="U673" s="382"/>
      <c r="V673" s="382"/>
      <c r="W673" s="382"/>
      <c r="X673" s="382"/>
    </row>
    <row r="674" spans="1:24" ht="15.75" thickBot="1" x14ac:dyDescent="0.3"/>
    <row r="675" spans="1:24" ht="60" x14ac:dyDescent="0.25">
      <c r="A675" s="175" t="s">
        <v>236</v>
      </c>
      <c r="B675" s="383" t="s">
        <v>237</v>
      </c>
      <c r="C675" s="384"/>
      <c r="D675" s="384"/>
      <c r="E675" s="385"/>
      <c r="F675" s="176"/>
      <c r="G675" s="176"/>
      <c r="H675" s="176"/>
      <c r="I675" s="176"/>
      <c r="J675" s="176"/>
      <c r="K675" s="176"/>
      <c r="L675" s="176"/>
      <c r="M675" s="176"/>
    </row>
    <row r="676" spans="1:24" x14ac:dyDescent="0.25">
      <c r="A676" s="177"/>
      <c r="B676" s="367" t="s">
        <v>292</v>
      </c>
      <c r="C676" s="368"/>
      <c r="D676" s="368"/>
      <c r="E676" s="369"/>
      <c r="F676" s="176"/>
      <c r="G676" s="176"/>
      <c r="H676" s="176"/>
      <c r="I676" s="176"/>
      <c r="J676" s="176"/>
      <c r="K676" s="176"/>
      <c r="L676" s="176"/>
      <c r="M676" s="176"/>
    </row>
    <row r="677" spans="1:24" x14ac:dyDescent="0.25">
      <c r="A677" s="178"/>
      <c r="B677" s="367" t="s">
        <v>293</v>
      </c>
      <c r="C677" s="368"/>
      <c r="D677" s="368"/>
      <c r="E677" s="369"/>
      <c r="F677" s="176"/>
      <c r="G677" s="176"/>
      <c r="H677" s="176"/>
      <c r="I677" s="176"/>
      <c r="J677" s="176"/>
      <c r="K677" s="176"/>
      <c r="L677" s="176"/>
      <c r="M677" s="176"/>
    </row>
    <row r="678" spans="1:24" x14ac:dyDescent="0.25">
      <c r="A678" s="179">
        <v>0</v>
      </c>
      <c r="B678" s="367" t="s">
        <v>242</v>
      </c>
      <c r="C678" s="368"/>
      <c r="D678" s="368"/>
      <c r="E678" s="369"/>
      <c r="F678" s="176"/>
      <c r="G678" s="176"/>
      <c r="H678" s="176"/>
      <c r="I678" s="176"/>
      <c r="J678" s="176"/>
      <c r="K678" s="176"/>
      <c r="L678" s="176"/>
      <c r="M678" s="176"/>
    </row>
    <row r="679" spans="1:24" ht="15.75" thickBot="1" x14ac:dyDescent="0.3">
      <c r="A679" s="180"/>
      <c r="B679" s="370" t="s">
        <v>244</v>
      </c>
      <c r="C679" s="371"/>
      <c r="D679" s="371"/>
      <c r="E679" s="372"/>
      <c r="F679" s="181"/>
      <c r="G679" s="181"/>
      <c r="H679" s="181"/>
      <c r="I679" s="181"/>
      <c r="J679" s="181"/>
      <c r="K679" s="181"/>
      <c r="L679" s="181"/>
      <c r="M679" s="176"/>
    </row>
    <row r="680" spans="1:24" x14ac:dyDescent="0.25">
      <c r="A680" s="373" t="s">
        <v>245</v>
      </c>
      <c r="B680" s="373"/>
      <c r="C680" s="373"/>
      <c r="D680" s="373"/>
      <c r="E680" s="373"/>
      <c r="F680" s="373"/>
      <c r="G680" s="373"/>
      <c r="H680" s="373"/>
      <c r="I680" s="373"/>
      <c r="J680" s="373"/>
      <c r="K680" s="373"/>
      <c r="L680" s="373"/>
      <c r="M680" s="373"/>
      <c r="N680" s="373"/>
      <c r="O680" s="373"/>
      <c r="P680" s="373"/>
      <c r="Q680" s="373"/>
      <c r="R680" s="373"/>
      <c r="S680" s="373"/>
      <c r="T680" s="373"/>
      <c r="U680" s="373"/>
      <c r="V680" s="373"/>
      <c r="W680" s="373"/>
      <c r="X680" s="373"/>
    </row>
    <row r="681" spans="1:24" x14ac:dyDescent="0.25">
      <c r="A681" s="373"/>
      <c r="B681" s="373"/>
      <c r="C681" s="373"/>
      <c r="D681" s="373"/>
      <c r="E681" s="373"/>
      <c r="F681" s="373"/>
      <c r="G681" s="373"/>
      <c r="H681" s="373"/>
      <c r="I681" s="373"/>
      <c r="J681" s="373"/>
      <c r="K681" s="373"/>
      <c r="L681" s="373"/>
      <c r="M681" s="373"/>
      <c r="N681" s="373"/>
      <c r="O681" s="373"/>
      <c r="P681" s="373"/>
      <c r="Q681" s="373"/>
      <c r="R681" s="373"/>
      <c r="S681" s="373"/>
      <c r="T681" s="373"/>
      <c r="U681" s="373"/>
      <c r="V681" s="373"/>
      <c r="W681" s="373"/>
      <c r="X681" s="373"/>
    </row>
    <row r="682" spans="1:24" x14ac:dyDescent="0.25">
      <c r="A682" s="112" t="s">
        <v>246</v>
      </c>
      <c r="B682" s="182"/>
      <c r="C682" s="182"/>
      <c r="D682" s="182"/>
      <c r="E682" s="374"/>
      <c r="F682" s="374"/>
      <c r="G682" s="374"/>
      <c r="H682" s="374"/>
      <c r="I682" s="374"/>
      <c r="J682" s="374"/>
      <c r="K682" s="374"/>
      <c r="L682" s="374"/>
      <c r="M682" s="374"/>
      <c r="N682" s="374"/>
      <c r="O682" s="374"/>
      <c r="P682" s="374"/>
      <c r="Q682" s="374"/>
      <c r="R682" s="374"/>
      <c r="S682" s="374"/>
      <c r="T682" s="316" t="s">
        <v>247</v>
      </c>
      <c r="U682" s="316"/>
      <c r="V682" s="364"/>
      <c r="W682" s="364"/>
      <c r="X682" s="364"/>
    </row>
    <row r="683" spans="1:24" x14ac:dyDescent="0.25">
      <c r="A683" s="107"/>
      <c r="B683" s="99"/>
      <c r="C683" s="108"/>
      <c r="D683" s="108"/>
      <c r="E683" s="374"/>
      <c r="F683" s="374"/>
      <c r="G683" s="374"/>
      <c r="H683" s="374"/>
      <c r="I683" s="374"/>
      <c r="J683" s="374"/>
      <c r="K683" s="374"/>
      <c r="L683" s="374"/>
      <c r="M683" s="374"/>
      <c r="N683" s="374"/>
      <c r="O683" s="374"/>
      <c r="P683" s="374"/>
      <c r="Q683" s="374"/>
      <c r="R683" s="374"/>
      <c r="S683" s="374"/>
      <c r="T683" s="316" t="s">
        <v>294</v>
      </c>
      <c r="U683" s="316"/>
      <c r="V683" s="316"/>
      <c r="W683" s="364"/>
      <c r="X683" s="364"/>
    </row>
    <row r="684" spans="1:24" x14ac:dyDescent="0.25">
      <c r="A684" s="107"/>
      <c r="B684" s="99"/>
      <c r="C684" s="108"/>
      <c r="D684" s="108"/>
      <c r="E684" s="374"/>
      <c r="F684" s="374"/>
      <c r="G684" s="374"/>
      <c r="H684" s="374"/>
      <c r="I684" s="374"/>
      <c r="J684" s="374"/>
      <c r="K684" s="374"/>
      <c r="L684" s="374"/>
      <c r="M684" s="374"/>
      <c r="N684" s="374"/>
      <c r="O684" s="374"/>
      <c r="P684" s="374"/>
      <c r="Q684" s="374"/>
      <c r="R684" s="374"/>
      <c r="S684" s="374"/>
      <c r="T684" s="316" t="s">
        <v>250</v>
      </c>
      <c r="U684" s="316"/>
      <c r="V684" s="316"/>
      <c r="W684" s="364"/>
      <c r="X684" s="364"/>
    </row>
    <row r="685" spans="1:24" x14ac:dyDescent="0.25">
      <c r="A685" s="365" t="s">
        <v>295</v>
      </c>
      <c r="B685" s="365"/>
      <c r="C685" s="365"/>
      <c r="D685" s="365"/>
      <c r="E685" s="365"/>
      <c r="F685" s="364"/>
      <c r="G685" s="364"/>
      <c r="H685" s="364"/>
      <c r="I685" s="364"/>
      <c r="J685" s="364"/>
      <c r="K685" s="364"/>
      <c r="L685" s="364"/>
      <c r="M685" s="364"/>
      <c r="N685" s="364"/>
      <c r="O685" s="364"/>
      <c r="P685" s="364"/>
      <c r="Q685" s="364"/>
      <c r="R685" s="364"/>
      <c r="S685" s="364"/>
    </row>
    <row r="687" spans="1:24" x14ac:dyDescent="0.25">
      <c r="A687" s="365" t="s">
        <v>251</v>
      </c>
      <c r="B687" s="365"/>
      <c r="C687" s="365"/>
      <c r="D687" s="365"/>
      <c r="E687" s="365"/>
      <c r="F687" s="363"/>
      <c r="G687" s="363"/>
      <c r="H687" s="363"/>
      <c r="I687" s="363"/>
      <c r="J687" s="363"/>
      <c r="K687" s="363"/>
      <c r="L687" s="363"/>
      <c r="M687" s="363"/>
      <c r="N687" s="363"/>
      <c r="O687" s="363"/>
      <c r="P687" s="363"/>
      <c r="Q687" s="363"/>
      <c r="R687" s="363"/>
      <c r="S687" s="363"/>
    </row>
    <row r="688" spans="1:24" x14ac:dyDescent="0.25">
      <c r="A688" s="365" t="s">
        <v>252</v>
      </c>
      <c r="B688" s="365"/>
      <c r="C688" s="365"/>
      <c r="D688" s="366"/>
      <c r="E688" s="366"/>
      <c r="F688" s="366"/>
      <c r="G688" s="366"/>
      <c r="H688" s="366"/>
      <c r="I688" s="366"/>
      <c r="J688" s="366"/>
      <c r="K688" s="366"/>
      <c r="L688" s="366"/>
      <c r="M688" s="366"/>
      <c r="N688" s="366"/>
      <c r="O688" s="366"/>
      <c r="P688" s="366"/>
      <c r="Q688" s="366"/>
      <c r="R688" s="366"/>
      <c r="S688" s="366"/>
    </row>
    <row r="689" spans="1:19" x14ac:dyDescent="0.25">
      <c r="A689" s="365"/>
      <c r="B689" s="365"/>
      <c r="C689" s="365"/>
      <c r="D689" s="366"/>
      <c r="E689" s="366"/>
      <c r="F689" s="366"/>
      <c r="G689" s="366"/>
      <c r="H689" s="366"/>
      <c r="I689" s="366"/>
      <c r="J689" s="366"/>
      <c r="K689" s="366"/>
      <c r="L689" s="366"/>
      <c r="M689" s="366"/>
      <c r="N689" s="366"/>
      <c r="O689" s="366"/>
      <c r="P689" s="366"/>
      <c r="Q689" s="366"/>
      <c r="R689" s="366"/>
      <c r="S689" s="366"/>
    </row>
    <row r="690" spans="1:19" x14ac:dyDescent="0.25">
      <c r="A690" s="117"/>
      <c r="B690" s="115"/>
      <c r="C690" s="115"/>
      <c r="D690" s="366"/>
      <c r="E690" s="366"/>
      <c r="F690" s="366"/>
      <c r="G690" s="366"/>
      <c r="H690" s="366"/>
      <c r="I690" s="366"/>
      <c r="J690" s="366"/>
      <c r="K690" s="366"/>
      <c r="L690" s="366"/>
      <c r="M690" s="366"/>
      <c r="N690" s="366"/>
      <c r="O690" s="366"/>
      <c r="P690" s="366"/>
      <c r="Q690" s="366"/>
      <c r="R690" s="366"/>
      <c r="S690" s="366"/>
    </row>
    <row r="691" spans="1:19" x14ac:dyDescent="0.25">
      <c r="A691" s="112" t="s">
        <v>253</v>
      </c>
      <c r="B691" s="115"/>
      <c r="C691" s="363"/>
      <c r="D691" s="363"/>
      <c r="E691" s="363"/>
      <c r="F691" s="363"/>
      <c r="G691" s="363"/>
      <c r="H691" s="363"/>
      <c r="I691" s="363"/>
      <c r="J691" s="363"/>
      <c r="K691" s="363"/>
      <c r="L691" s="363"/>
      <c r="M691" s="363"/>
      <c r="N691" s="363"/>
      <c r="O691" s="363"/>
      <c r="P691" s="363"/>
      <c r="Q691" s="363"/>
      <c r="R691" s="363"/>
      <c r="S691" s="363"/>
    </row>
  </sheetData>
  <autoFilter ref="A6:X673"/>
  <mergeCells count="1047">
    <mergeCell ref="U4:W4"/>
    <mergeCell ref="X4:X6"/>
    <mergeCell ref="E5:E6"/>
    <mergeCell ref="F5:F6"/>
    <mergeCell ref="G5:G6"/>
    <mergeCell ref="H5:H6"/>
    <mergeCell ref="I5:I6"/>
    <mergeCell ref="J5:J6"/>
    <mergeCell ref="K5:K6"/>
    <mergeCell ref="L5:L6"/>
    <mergeCell ref="A1:X1"/>
    <mergeCell ref="A2:X2"/>
    <mergeCell ref="A3:A6"/>
    <mergeCell ref="B3:B6"/>
    <mergeCell ref="C3:C6"/>
    <mergeCell ref="D3:D6"/>
    <mergeCell ref="E3:X3"/>
    <mergeCell ref="E4:M4"/>
    <mergeCell ref="N4:R4"/>
    <mergeCell ref="S4:T4"/>
    <mergeCell ref="A18:C18"/>
    <mergeCell ref="A19:A23"/>
    <mergeCell ref="B19:B23"/>
    <mergeCell ref="C19:C23"/>
    <mergeCell ref="D19:D23"/>
    <mergeCell ref="N19:N23"/>
    <mergeCell ref="X7:X11"/>
    <mergeCell ref="A12:C12"/>
    <mergeCell ref="A13:A17"/>
    <mergeCell ref="B13:B17"/>
    <mergeCell ref="C13:C17"/>
    <mergeCell ref="D13:D17"/>
    <mergeCell ref="N13:N17"/>
    <mergeCell ref="S13:S17"/>
    <mergeCell ref="T13:T17"/>
    <mergeCell ref="X13:X17"/>
    <mergeCell ref="V5:V6"/>
    <mergeCell ref="W5:W6"/>
    <mergeCell ref="A7:A11"/>
    <mergeCell ref="B7:B11"/>
    <mergeCell ref="C7:C11"/>
    <mergeCell ref="D7:D11"/>
    <mergeCell ref="N7:N11"/>
    <mergeCell ref="S7:S11"/>
    <mergeCell ref="T7:T11"/>
    <mergeCell ref="M5:M6"/>
    <mergeCell ref="O5:Q5"/>
    <mergeCell ref="R5:R6"/>
    <mergeCell ref="S5:S6"/>
    <mergeCell ref="T5:T6"/>
    <mergeCell ref="U5:U6"/>
    <mergeCell ref="T25:T29"/>
    <mergeCell ref="X25:X29"/>
    <mergeCell ref="A30:C30"/>
    <mergeCell ref="A31:A35"/>
    <mergeCell ref="B31:B35"/>
    <mergeCell ref="C31:C35"/>
    <mergeCell ref="D31:D35"/>
    <mergeCell ref="N31:N35"/>
    <mergeCell ref="S31:S35"/>
    <mergeCell ref="T31:T35"/>
    <mergeCell ref="S19:S23"/>
    <mergeCell ref="T19:T23"/>
    <mergeCell ref="X19:X23"/>
    <mergeCell ref="A24:C24"/>
    <mergeCell ref="A25:A29"/>
    <mergeCell ref="B25:B29"/>
    <mergeCell ref="C25:C29"/>
    <mergeCell ref="D25:D29"/>
    <mergeCell ref="N25:N29"/>
    <mergeCell ref="S25:S29"/>
    <mergeCell ref="S43:S47"/>
    <mergeCell ref="T43:T47"/>
    <mergeCell ref="X43:X47"/>
    <mergeCell ref="A48:C48"/>
    <mergeCell ref="A49:A53"/>
    <mergeCell ref="B49:B53"/>
    <mergeCell ref="C49:C53"/>
    <mergeCell ref="D49:D53"/>
    <mergeCell ref="N49:N53"/>
    <mergeCell ref="S49:S53"/>
    <mergeCell ref="A42:C42"/>
    <mergeCell ref="A43:A47"/>
    <mergeCell ref="B43:B47"/>
    <mergeCell ref="C43:C47"/>
    <mergeCell ref="D43:D47"/>
    <mergeCell ref="N43:N47"/>
    <mergeCell ref="X31:X35"/>
    <mergeCell ref="A36:C36"/>
    <mergeCell ref="A37:A41"/>
    <mergeCell ref="B37:B41"/>
    <mergeCell ref="C37:C41"/>
    <mergeCell ref="D37:D41"/>
    <mergeCell ref="N37:N41"/>
    <mergeCell ref="S37:S41"/>
    <mergeCell ref="T37:T41"/>
    <mergeCell ref="X37:X41"/>
    <mergeCell ref="A66:C66"/>
    <mergeCell ref="A67:A71"/>
    <mergeCell ref="B67:B71"/>
    <mergeCell ref="C67:C71"/>
    <mergeCell ref="D67:D71"/>
    <mergeCell ref="N67:N71"/>
    <mergeCell ref="X55:X59"/>
    <mergeCell ref="A60:C60"/>
    <mergeCell ref="A61:A65"/>
    <mergeCell ref="B61:B65"/>
    <mergeCell ref="C61:C65"/>
    <mergeCell ref="D61:D65"/>
    <mergeCell ref="N61:N65"/>
    <mergeCell ref="S61:S65"/>
    <mergeCell ref="T61:T65"/>
    <mergeCell ref="X61:X65"/>
    <mergeCell ref="T49:T53"/>
    <mergeCell ref="X49:X53"/>
    <mergeCell ref="A54:C54"/>
    <mergeCell ref="A55:A59"/>
    <mergeCell ref="B55:B59"/>
    <mergeCell ref="C55:C59"/>
    <mergeCell ref="D55:D59"/>
    <mergeCell ref="N55:N59"/>
    <mergeCell ref="S55:S59"/>
    <mergeCell ref="T55:T59"/>
    <mergeCell ref="T73:T77"/>
    <mergeCell ref="X73:X77"/>
    <mergeCell ref="A78:C78"/>
    <mergeCell ref="A79:A83"/>
    <mergeCell ref="B79:B83"/>
    <mergeCell ref="C79:C83"/>
    <mergeCell ref="D79:D83"/>
    <mergeCell ref="N79:N83"/>
    <mergeCell ref="S79:S83"/>
    <mergeCell ref="T79:T83"/>
    <mergeCell ref="S67:S71"/>
    <mergeCell ref="T67:T71"/>
    <mergeCell ref="X67:X71"/>
    <mergeCell ref="A72:C72"/>
    <mergeCell ref="A73:A77"/>
    <mergeCell ref="B73:B77"/>
    <mergeCell ref="C73:C77"/>
    <mergeCell ref="D73:D77"/>
    <mergeCell ref="N73:N77"/>
    <mergeCell ref="S73:S77"/>
    <mergeCell ref="S91:S95"/>
    <mergeCell ref="T91:T95"/>
    <mergeCell ref="X91:X95"/>
    <mergeCell ref="A96:C96"/>
    <mergeCell ref="A97:A101"/>
    <mergeCell ref="B97:B101"/>
    <mergeCell ref="C97:C101"/>
    <mergeCell ref="D97:D101"/>
    <mergeCell ref="N97:N101"/>
    <mergeCell ref="S97:S101"/>
    <mergeCell ref="A90:C90"/>
    <mergeCell ref="A91:A95"/>
    <mergeCell ref="B91:B95"/>
    <mergeCell ref="C91:C95"/>
    <mergeCell ref="D91:D95"/>
    <mergeCell ref="N91:N95"/>
    <mergeCell ref="X79:X83"/>
    <mergeCell ref="A84:C84"/>
    <mergeCell ref="A85:A89"/>
    <mergeCell ref="B85:B89"/>
    <mergeCell ref="C85:C89"/>
    <mergeCell ref="D85:D89"/>
    <mergeCell ref="N85:N89"/>
    <mergeCell ref="S85:S89"/>
    <mergeCell ref="T85:T89"/>
    <mergeCell ref="X85:X89"/>
    <mergeCell ref="A114:C114"/>
    <mergeCell ref="A115:A119"/>
    <mergeCell ref="B115:B119"/>
    <mergeCell ref="C115:C119"/>
    <mergeCell ref="D115:D119"/>
    <mergeCell ref="N115:N119"/>
    <mergeCell ref="X103:X107"/>
    <mergeCell ref="A108:C108"/>
    <mergeCell ref="A109:A113"/>
    <mergeCell ref="B109:B113"/>
    <mergeCell ref="C109:C113"/>
    <mergeCell ref="D109:D113"/>
    <mergeCell ref="N109:N113"/>
    <mergeCell ref="S109:S113"/>
    <mergeCell ref="T109:T113"/>
    <mergeCell ref="X109:X113"/>
    <mergeCell ref="T97:T101"/>
    <mergeCell ref="X97:X101"/>
    <mergeCell ref="A102:C102"/>
    <mergeCell ref="A103:A107"/>
    <mergeCell ref="B103:B107"/>
    <mergeCell ref="C103:C107"/>
    <mergeCell ref="D103:D107"/>
    <mergeCell ref="N103:N107"/>
    <mergeCell ref="S103:S107"/>
    <mergeCell ref="T103:T107"/>
    <mergeCell ref="T121:T125"/>
    <mergeCell ref="X121:X125"/>
    <mergeCell ref="A126:C126"/>
    <mergeCell ref="A127:A131"/>
    <mergeCell ref="B127:B131"/>
    <mergeCell ref="C127:C131"/>
    <mergeCell ref="D127:D131"/>
    <mergeCell ref="N127:N131"/>
    <mergeCell ref="S127:S131"/>
    <mergeCell ref="T127:T131"/>
    <mergeCell ref="S115:S119"/>
    <mergeCell ref="T115:T119"/>
    <mergeCell ref="X115:X119"/>
    <mergeCell ref="A120:C120"/>
    <mergeCell ref="A121:A125"/>
    <mergeCell ref="B121:B125"/>
    <mergeCell ref="C121:C125"/>
    <mergeCell ref="D121:D125"/>
    <mergeCell ref="N121:N125"/>
    <mergeCell ref="S121:S125"/>
    <mergeCell ref="S139:S143"/>
    <mergeCell ref="T139:T143"/>
    <mergeCell ref="X139:X143"/>
    <mergeCell ref="A144:C144"/>
    <mergeCell ref="A145:A149"/>
    <mergeCell ref="B145:B149"/>
    <mergeCell ref="C145:C149"/>
    <mergeCell ref="D145:D149"/>
    <mergeCell ref="N145:N149"/>
    <mergeCell ref="S145:S149"/>
    <mergeCell ref="A138:C138"/>
    <mergeCell ref="A139:A143"/>
    <mergeCell ref="B139:B143"/>
    <mergeCell ref="C139:C143"/>
    <mergeCell ref="D139:D143"/>
    <mergeCell ref="N139:N143"/>
    <mergeCell ref="X127:X131"/>
    <mergeCell ref="A132:C132"/>
    <mergeCell ref="A133:A137"/>
    <mergeCell ref="B133:B137"/>
    <mergeCell ref="C133:C137"/>
    <mergeCell ref="D133:D137"/>
    <mergeCell ref="N133:N137"/>
    <mergeCell ref="S133:S137"/>
    <mergeCell ref="T133:T137"/>
    <mergeCell ref="X133:X137"/>
    <mergeCell ref="A162:C162"/>
    <mergeCell ref="A163:A167"/>
    <mergeCell ref="B163:B167"/>
    <mergeCell ref="C163:C167"/>
    <mergeCell ref="D163:D167"/>
    <mergeCell ref="N163:N167"/>
    <mergeCell ref="X151:X155"/>
    <mergeCell ref="A156:C156"/>
    <mergeCell ref="A157:A161"/>
    <mergeCell ref="B157:B161"/>
    <mergeCell ref="C157:C161"/>
    <mergeCell ref="D157:D161"/>
    <mergeCell ref="N157:N161"/>
    <mergeCell ref="S157:S161"/>
    <mergeCell ref="T157:T161"/>
    <mergeCell ref="X157:X161"/>
    <mergeCell ref="T145:T149"/>
    <mergeCell ref="X145:X149"/>
    <mergeCell ref="A150:C150"/>
    <mergeCell ref="A151:A155"/>
    <mergeCell ref="B151:B155"/>
    <mergeCell ref="C151:C155"/>
    <mergeCell ref="D151:D155"/>
    <mergeCell ref="N151:N155"/>
    <mergeCell ref="S151:S155"/>
    <mergeCell ref="T151:T155"/>
    <mergeCell ref="T169:T173"/>
    <mergeCell ref="X169:X173"/>
    <mergeCell ref="A174:C174"/>
    <mergeCell ref="A175:A179"/>
    <mergeCell ref="B175:B179"/>
    <mergeCell ref="C175:C179"/>
    <mergeCell ref="D175:D179"/>
    <mergeCell ref="N175:N179"/>
    <mergeCell ref="S175:S179"/>
    <mergeCell ref="T175:T179"/>
    <mergeCell ref="S163:S167"/>
    <mergeCell ref="T163:T167"/>
    <mergeCell ref="X163:X167"/>
    <mergeCell ref="A168:C168"/>
    <mergeCell ref="A169:A173"/>
    <mergeCell ref="B169:B173"/>
    <mergeCell ref="C169:C173"/>
    <mergeCell ref="D169:D173"/>
    <mergeCell ref="N169:N173"/>
    <mergeCell ref="S169:S173"/>
    <mergeCell ref="S187:S191"/>
    <mergeCell ref="T187:T191"/>
    <mergeCell ref="X187:X191"/>
    <mergeCell ref="A192:C192"/>
    <mergeCell ref="A193:A197"/>
    <mergeCell ref="B193:B197"/>
    <mergeCell ref="C193:C197"/>
    <mergeCell ref="D193:D197"/>
    <mergeCell ref="N193:N197"/>
    <mergeCell ref="S193:S197"/>
    <mergeCell ref="A186:C186"/>
    <mergeCell ref="A187:A191"/>
    <mergeCell ref="B187:B191"/>
    <mergeCell ref="C187:C191"/>
    <mergeCell ref="D187:D191"/>
    <mergeCell ref="N187:N191"/>
    <mergeCell ref="X175:X179"/>
    <mergeCell ref="A180:C180"/>
    <mergeCell ref="A181:A185"/>
    <mergeCell ref="B181:B185"/>
    <mergeCell ref="C181:C185"/>
    <mergeCell ref="D181:D185"/>
    <mergeCell ref="N181:N185"/>
    <mergeCell ref="S181:S185"/>
    <mergeCell ref="T181:T185"/>
    <mergeCell ref="X181:X185"/>
    <mergeCell ref="A210:C210"/>
    <mergeCell ref="A211:A215"/>
    <mergeCell ref="B211:B215"/>
    <mergeCell ref="C211:C215"/>
    <mergeCell ref="D211:D215"/>
    <mergeCell ref="N211:N215"/>
    <mergeCell ref="X199:X203"/>
    <mergeCell ref="A204:C204"/>
    <mergeCell ref="A205:A209"/>
    <mergeCell ref="B205:B209"/>
    <mergeCell ref="C205:C209"/>
    <mergeCell ref="D205:D209"/>
    <mergeCell ref="N205:N209"/>
    <mergeCell ref="S205:S209"/>
    <mergeCell ref="T205:T209"/>
    <mergeCell ref="X205:X209"/>
    <mergeCell ref="T193:T197"/>
    <mergeCell ref="X193:X197"/>
    <mergeCell ref="A198:C198"/>
    <mergeCell ref="A199:A203"/>
    <mergeCell ref="B199:B203"/>
    <mergeCell ref="C199:C203"/>
    <mergeCell ref="D199:D203"/>
    <mergeCell ref="N199:N203"/>
    <mergeCell ref="S199:S203"/>
    <mergeCell ref="T199:T203"/>
    <mergeCell ref="T217:T221"/>
    <mergeCell ref="X217:X221"/>
    <mergeCell ref="A222:C222"/>
    <mergeCell ref="A223:A227"/>
    <mergeCell ref="B223:B227"/>
    <mergeCell ref="C223:C227"/>
    <mergeCell ref="D223:D227"/>
    <mergeCell ref="N223:N227"/>
    <mergeCell ref="S223:S227"/>
    <mergeCell ref="T223:T227"/>
    <mergeCell ref="S211:S215"/>
    <mergeCell ref="T211:T215"/>
    <mergeCell ref="X211:X215"/>
    <mergeCell ref="A216:C216"/>
    <mergeCell ref="A217:A221"/>
    <mergeCell ref="B217:B221"/>
    <mergeCell ref="C217:C221"/>
    <mergeCell ref="D217:D221"/>
    <mergeCell ref="N217:N221"/>
    <mergeCell ref="S217:S221"/>
    <mergeCell ref="S235:S239"/>
    <mergeCell ref="T235:T239"/>
    <mergeCell ref="X235:X239"/>
    <mergeCell ref="A240:C240"/>
    <mergeCell ref="A241:A245"/>
    <mergeCell ref="B241:B245"/>
    <mergeCell ref="C241:C245"/>
    <mergeCell ref="D241:D245"/>
    <mergeCell ref="N241:N245"/>
    <mergeCell ref="S241:S245"/>
    <mergeCell ref="A234:C234"/>
    <mergeCell ref="A235:A239"/>
    <mergeCell ref="B235:B239"/>
    <mergeCell ref="C235:C239"/>
    <mergeCell ref="D235:D239"/>
    <mergeCell ref="N235:N239"/>
    <mergeCell ref="X223:X227"/>
    <mergeCell ref="A228:C228"/>
    <mergeCell ref="A229:A233"/>
    <mergeCell ref="B229:B233"/>
    <mergeCell ref="C229:C233"/>
    <mergeCell ref="D229:D233"/>
    <mergeCell ref="N229:N233"/>
    <mergeCell ref="S229:S233"/>
    <mergeCell ref="T229:T233"/>
    <mergeCell ref="X229:X233"/>
    <mergeCell ref="A258:C258"/>
    <mergeCell ref="A259:A263"/>
    <mergeCell ref="B259:B263"/>
    <mergeCell ref="C259:C263"/>
    <mergeCell ref="D259:D263"/>
    <mergeCell ref="N259:N263"/>
    <mergeCell ref="X247:X251"/>
    <mergeCell ref="A252:C252"/>
    <mergeCell ref="A253:A257"/>
    <mergeCell ref="B253:B257"/>
    <mergeCell ref="C253:C257"/>
    <mergeCell ref="D253:D257"/>
    <mergeCell ref="N253:N257"/>
    <mergeCell ref="S253:S257"/>
    <mergeCell ref="T253:T257"/>
    <mergeCell ref="X253:X257"/>
    <mergeCell ref="T241:T245"/>
    <mergeCell ref="X241:X245"/>
    <mergeCell ref="A246:C246"/>
    <mergeCell ref="A247:A251"/>
    <mergeCell ref="B247:B251"/>
    <mergeCell ref="C247:C251"/>
    <mergeCell ref="D247:D251"/>
    <mergeCell ref="N247:N251"/>
    <mergeCell ref="S247:S251"/>
    <mergeCell ref="T247:T251"/>
    <mergeCell ref="T265:T269"/>
    <mergeCell ref="X265:X269"/>
    <mergeCell ref="A270:C270"/>
    <mergeCell ref="A271:A275"/>
    <mergeCell ref="B271:B275"/>
    <mergeCell ref="C271:C275"/>
    <mergeCell ref="D271:D275"/>
    <mergeCell ref="N271:N275"/>
    <mergeCell ref="S271:S275"/>
    <mergeCell ref="T271:T275"/>
    <mergeCell ref="S259:S263"/>
    <mergeCell ref="T259:T263"/>
    <mergeCell ref="X259:X263"/>
    <mergeCell ref="A264:C264"/>
    <mergeCell ref="A265:A269"/>
    <mergeCell ref="B265:B269"/>
    <mergeCell ref="C265:C269"/>
    <mergeCell ref="D265:D269"/>
    <mergeCell ref="N265:N269"/>
    <mergeCell ref="S265:S269"/>
    <mergeCell ref="S283:S287"/>
    <mergeCell ref="T283:T287"/>
    <mergeCell ref="X283:X287"/>
    <mergeCell ref="A288:C288"/>
    <mergeCell ref="A289:A293"/>
    <mergeCell ref="B289:B293"/>
    <mergeCell ref="C289:C293"/>
    <mergeCell ref="D289:D293"/>
    <mergeCell ref="N289:N293"/>
    <mergeCell ref="S289:S293"/>
    <mergeCell ref="A282:C282"/>
    <mergeCell ref="A283:A287"/>
    <mergeCell ref="B283:B287"/>
    <mergeCell ref="C283:C287"/>
    <mergeCell ref="D283:D287"/>
    <mergeCell ref="N283:N287"/>
    <mergeCell ref="X271:X275"/>
    <mergeCell ref="A276:C276"/>
    <mergeCell ref="A277:A281"/>
    <mergeCell ref="B277:B281"/>
    <mergeCell ref="C277:C281"/>
    <mergeCell ref="D277:D281"/>
    <mergeCell ref="N277:N281"/>
    <mergeCell ref="S277:S281"/>
    <mergeCell ref="T277:T281"/>
    <mergeCell ref="X277:X281"/>
    <mergeCell ref="A306:C306"/>
    <mergeCell ref="A307:A311"/>
    <mergeCell ref="B307:B311"/>
    <mergeCell ref="C307:C311"/>
    <mergeCell ref="D307:D311"/>
    <mergeCell ref="N307:N311"/>
    <mergeCell ref="X295:X299"/>
    <mergeCell ref="A300:C300"/>
    <mergeCell ref="A301:A305"/>
    <mergeCell ref="B301:B305"/>
    <mergeCell ref="C301:C305"/>
    <mergeCell ref="D301:D305"/>
    <mergeCell ref="N301:N305"/>
    <mergeCell ref="S301:S305"/>
    <mergeCell ref="T301:T305"/>
    <mergeCell ref="X301:X305"/>
    <mergeCell ref="T289:T293"/>
    <mergeCell ref="X289:X293"/>
    <mergeCell ref="A294:C294"/>
    <mergeCell ref="A295:A299"/>
    <mergeCell ref="B295:B299"/>
    <mergeCell ref="C295:C299"/>
    <mergeCell ref="D295:D299"/>
    <mergeCell ref="N295:N299"/>
    <mergeCell ref="S295:S299"/>
    <mergeCell ref="T295:T299"/>
    <mergeCell ref="T313:T317"/>
    <mergeCell ref="X313:X317"/>
    <mergeCell ref="A318:C318"/>
    <mergeCell ref="A319:A323"/>
    <mergeCell ref="B319:B323"/>
    <mergeCell ref="C319:C323"/>
    <mergeCell ref="D319:D323"/>
    <mergeCell ref="N319:N323"/>
    <mergeCell ref="S319:S323"/>
    <mergeCell ref="T319:T323"/>
    <mergeCell ref="S307:S311"/>
    <mergeCell ref="T307:T311"/>
    <mergeCell ref="X307:X311"/>
    <mergeCell ref="A312:C312"/>
    <mergeCell ref="A313:A317"/>
    <mergeCell ref="B313:B317"/>
    <mergeCell ref="C313:C317"/>
    <mergeCell ref="D313:D317"/>
    <mergeCell ref="N313:N317"/>
    <mergeCell ref="S313:S317"/>
    <mergeCell ref="S331:S335"/>
    <mergeCell ref="T331:T335"/>
    <mergeCell ref="X331:X335"/>
    <mergeCell ref="A336:C336"/>
    <mergeCell ref="A337:A341"/>
    <mergeCell ref="B337:B341"/>
    <mergeCell ref="C337:C341"/>
    <mergeCell ref="D337:D341"/>
    <mergeCell ref="N337:N341"/>
    <mergeCell ref="S337:S341"/>
    <mergeCell ref="A330:C330"/>
    <mergeCell ref="A331:A335"/>
    <mergeCell ref="B331:B335"/>
    <mergeCell ref="C331:C335"/>
    <mergeCell ref="D331:D335"/>
    <mergeCell ref="N331:N335"/>
    <mergeCell ref="X319:X323"/>
    <mergeCell ref="A324:C324"/>
    <mergeCell ref="A325:A329"/>
    <mergeCell ref="B325:B329"/>
    <mergeCell ref="C325:C329"/>
    <mergeCell ref="D325:D329"/>
    <mergeCell ref="N325:N329"/>
    <mergeCell ref="S325:S329"/>
    <mergeCell ref="T325:T329"/>
    <mergeCell ref="X325:X329"/>
    <mergeCell ref="A354:C354"/>
    <mergeCell ref="A355:A359"/>
    <mergeCell ref="B355:B359"/>
    <mergeCell ref="C355:C359"/>
    <mergeCell ref="D355:D359"/>
    <mergeCell ref="N355:N359"/>
    <mergeCell ref="X343:X347"/>
    <mergeCell ref="A348:C348"/>
    <mergeCell ref="A349:A353"/>
    <mergeCell ref="B349:B353"/>
    <mergeCell ref="C349:C353"/>
    <mergeCell ref="D349:D353"/>
    <mergeCell ref="N349:N353"/>
    <mergeCell ref="S349:S353"/>
    <mergeCell ref="T349:T353"/>
    <mergeCell ref="X349:X353"/>
    <mergeCell ref="T337:T341"/>
    <mergeCell ref="X337:X341"/>
    <mergeCell ref="A342:C342"/>
    <mergeCell ref="A343:A347"/>
    <mergeCell ref="B343:B347"/>
    <mergeCell ref="C343:C347"/>
    <mergeCell ref="D343:D347"/>
    <mergeCell ref="N343:N347"/>
    <mergeCell ref="S343:S347"/>
    <mergeCell ref="T343:T347"/>
    <mergeCell ref="T361:T365"/>
    <mergeCell ref="X361:X365"/>
    <mergeCell ref="A366:C366"/>
    <mergeCell ref="A367:A371"/>
    <mergeCell ref="B367:B371"/>
    <mergeCell ref="C367:C371"/>
    <mergeCell ref="D367:D371"/>
    <mergeCell ref="N367:N371"/>
    <mergeCell ref="S367:S371"/>
    <mergeCell ref="T367:T371"/>
    <mergeCell ref="S355:S359"/>
    <mergeCell ref="T355:T359"/>
    <mergeCell ref="X355:X359"/>
    <mergeCell ref="A360:C360"/>
    <mergeCell ref="A361:A365"/>
    <mergeCell ref="B361:B365"/>
    <mergeCell ref="C361:C365"/>
    <mergeCell ref="D361:D365"/>
    <mergeCell ref="N361:N365"/>
    <mergeCell ref="S361:S365"/>
    <mergeCell ref="S379:S383"/>
    <mergeCell ref="T379:T383"/>
    <mergeCell ref="X379:X383"/>
    <mergeCell ref="A384:C384"/>
    <mergeCell ref="A385:A389"/>
    <mergeCell ref="B385:B389"/>
    <mergeCell ref="C385:C389"/>
    <mergeCell ref="D385:D389"/>
    <mergeCell ref="N385:N389"/>
    <mergeCell ref="S385:S389"/>
    <mergeCell ref="A378:C378"/>
    <mergeCell ref="A379:A383"/>
    <mergeCell ref="B379:B383"/>
    <mergeCell ref="C379:C383"/>
    <mergeCell ref="D379:D383"/>
    <mergeCell ref="N379:N383"/>
    <mergeCell ref="X367:X371"/>
    <mergeCell ref="A372:C372"/>
    <mergeCell ref="A373:A377"/>
    <mergeCell ref="B373:B377"/>
    <mergeCell ref="C373:C377"/>
    <mergeCell ref="D373:D377"/>
    <mergeCell ref="N373:N377"/>
    <mergeCell ref="S373:S377"/>
    <mergeCell ref="T373:T377"/>
    <mergeCell ref="X373:X377"/>
    <mergeCell ref="A402:C402"/>
    <mergeCell ref="A403:A407"/>
    <mergeCell ref="B403:B407"/>
    <mergeCell ref="C403:C407"/>
    <mergeCell ref="D403:D407"/>
    <mergeCell ref="N403:N407"/>
    <mergeCell ref="X391:X395"/>
    <mergeCell ref="A396:C396"/>
    <mergeCell ref="A397:A401"/>
    <mergeCell ref="B397:B401"/>
    <mergeCell ref="C397:C401"/>
    <mergeCell ref="D397:D401"/>
    <mergeCell ref="N397:N401"/>
    <mergeCell ref="S397:S401"/>
    <mergeCell ref="T397:T401"/>
    <mergeCell ref="X397:X401"/>
    <mergeCell ref="T385:T389"/>
    <mergeCell ref="X385:X389"/>
    <mergeCell ref="A390:C390"/>
    <mergeCell ref="A391:A395"/>
    <mergeCell ref="B391:B395"/>
    <mergeCell ref="C391:C395"/>
    <mergeCell ref="D391:D395"/>
    <mergeCell ref="N391:N395"/>
    <mergeCell ref="S391:S395"/>
    <mergeCell ref="T391:T395"/>
    <mergeCell ref="T409:T413"/>
    <mergeCell ref="X409:X413"/>
    <mergeCell ref="A414:C414"/>
    <mergeCell ref="A415:A419"/>
    <mergeCell ref="B415:B419"/>
    <mergeCell ref="C415:C419"/>
    <mergeCell ref="D415:D419"/>
    <mergeCell ref="N415:N419"/>
    <mergeCell ref="S415:S419"/>
    <mergeCell ref="T415:T419"/>
    <mergeCell ref="S403:S407"/>
    <mergeCell ref="T403:T407"/>
    <mergeCell ref="X403:X407"/>
    <mergeCell ref="A408:C408"/>
    <mergeCell ref="A409:A413"/>
    <mergeCell ref="B409:B413"/>
    <mergeCell ref="C409:C413"/>
    <mergeCell ref="D409:D413"/>
    <mergeCell ref="N409:N413"/>
    <mergeCell ref="S409:S413"/>
    <mergeCell ref="S427:S431"/>
    <mergeCell ref="T427:T431"/>
    <mergeCell ref="X427:X431"/>
    <mergeCell ref="A432:C432"/>
    <mergeCell ref="A433:A437"/>
    <mergeCell ref="B433:B437"/>
    <mergeCell ref="C433:C437"/>
    <mergeCell ref="D433:D437"/>
    <mergeCell ref="N433:N437"/>
    <mergeCell ref="S433:S437"/>
    <mergeCell ref="A426:C426"/>
    <mergeCell ref="A427:A431"/>
    <mergeCell ref="B427:B431"/>
    <mergeCell ref="C427:C431"/>
    <mergeCell ref="D427:D431"/>
    <mergeCell ref="N427:N431"/>
    <mergeCell ref="X415:X419"/>
    <mergeCell ref="A420:C420"/>
    <mergeCell ref="A421:A425"/>
    <mergeCell ref="B421:B425"/>
    <mergeCell ref="C421:C425"/>
    <mergeCell ref="D421:D425"/>
    <mergeCell ref="N421:N425"/>
    <mergeCell ref="S421:S425"/>
    <mergeCell ref="T421:T425"/>
    <mergeCell ref="X421:X425"/>
    <mergeCell ref="A450:C450"/>
    <mergeCell ref="A451:A455"/>
    <mergeCell ref="B451:B455"/>
    <mergeCell ref="C451:C455"/>
    <mergeCell ref="D451:D455"/>
    <mergeCell ref="N451:N455"/>
    <mergeCell ref="X439:X443"/>
    <mergeCell ref="A444:C444"/>
    <mergeCell ref="A445:A449"/>
    <mergeCell ref="B445:B449"/>
    <mergeCell ref="C445:C449"/>
    <mergeCell ref="D445:D449"/>
    <mergeCell ref="N445:N449"/>
    <mergeCell ref="S445:S449"/>
    <mergeCell ref="T445:T449"/>
    <mergeCell ref="X445:X449"/>
    <mergeCell ref="T433:T437"/>
    <mergeCell ref="X433:X437"/>
    <mergeCell ref="A438:C438"/>
    <mergeCell ref="A439:A443"/>
    <mergeCell ref="B439:B443"/>
    <mergeCell ref="C439:C443"/>
    <mergeCell ref="D439:D443"/>
    <mergeCell ref="N439:N443"/>
    <mergeCell ref="S439:S443"/>
    <mergeCell ref="T439:T443"/>
    <mergeCell ref="T457:T461"/>
    <mergeCell ref="X457:X461"/>
    <mergeCell ref="A462:C462"/>
    <mergeCell ref="A463:A467"/>
    <mergeCell ref="B463:B467"/>
    <mergeCell ref="C463:C467"/>
    <mergeCell ref="D463:D467"/>
    <mergeCell ref="N463:N467"/>
    <mergeCell ref="S463:S467"/>
    <mergeCell ref="T463:T467"/>
    <mergeCell ref="S451:S455"/>
    <mergeCell ref="T451:T455"/>
    <mergeCell ref="X451:X455"/>
    <mergeCell ref="A456:C456"/>
    <mergeCell ref="A457:A461"/>
    <mergeCell ref="B457:B461"/>
    <mergeCell ref="C457:C461"/>
    <mergeCell ref="D457:D461"/>
    <mergeCell ref="N457:N461"/>
    <mergeCell ref="S457:S461"/>
    <mergeCell ref="S475:S479"/>
    <mergeCell ref="T475:T479"/>
    <mergeCell ref="X475:X479"/>
    <mergeCell ref="A480:C480"/>
    <mergeCell ref="A481:A485"/>
    <mergeCell ref="B481:B485"/>
    <mergeCell ref="C481:C485"/>
    <mergeCell ref="D481:D485"/>
    <mergeCell ref="N481:N485"/>
    <mergeCell ref="S481:S485"/>
    <mergeCell ref="A474:C474"/>
    <mergeCell ref="A475:A479"/>
    <mergeCell ref="B475:B479"/>
    <mergeCell ref="C475:C479"/>
    <mergeCell ref="D475:D479"/>
    <mergeCell ref="N475:N479"/>
    <mergeCell ref="X463:X467"/>
    <mergeCell ref="A468:C468"/>
    <mergeCell ref="A469:A473"/>
    <mergeCell ref="B469:B473"/>
    <mergeCell ref="C469:C473"/>
    <mergeCell ref="D469:D473"/>
    <mergeCell ref="N469:N473"/>
    <mergeCell ref="S469:S473"/>
    <mergeCell ref="T469:T473"/>
    <mergeCell ref="X469:X473"/>
    <mergeCell ref="A498:C498"/>
    <mergeCell ref="A499:A503"/>
    <mergeCell ref="B499:B503"/>
    <mergeCell ref="C499:C503"/>
    <mergeCell ref="D499:D503"/>
    <mergeCell ref="N499:N503"/>
    <mergeCell ref="X487:X491"/>
    <mergeCell ref="A492:C492"/>
    <mergeCell ref="A493:A497"/>
    <mergeCell ref="B493:B497"/>
    <mergeCell ref="C493:C497"/>
    <mergeCell ref="D493:D497"/>
    <mergeCell ref="N493:N497"/>
    <mergeCell ref="S493:S497"/>
    <mergeCell ref="T493:T497"/>
    <mergeCell ref="X493:X497"/>
    <mergeCell ref="T481:T485"/>
    <mergeCell ref="X481:X485"/>
    <mergeCell ref="A486:C486"/>
    <mergeCell ref="A487:A491"/>
    <mergeCell ref="B487:B491"/>
    <mergeCell ref="C487:C491"/>
    <mergeCell ref="D487:D491"/>
    <mergeCell ref="N487:N491"/>
    <mergeCell ref="S487:S491"/>
    <mergeCell ref="T487:T491"/>
    <mergeCell ref="T505:T509"/>
    <mergeCell ref="X505:X509"/>
    <mergeCell ref="A510:C510"/>
    <mergeCell ref="A511:A515"/>
    <mergeCell ref="B511:B515"/>
    <mergeCell ref="C511:C515"/>
    <mergeCell ref="D511:D515"/>
    <mergeCell ref="N511:N515"/>
    <mergeCell ref="S511:S515"/>
    <mergeCell ref="T511:T515"/>
    <mergeCell ref="S499:S503"/>
    <mergeCell ref="T499:T503"/>
    <mergeCell ref="X499:X503"/>
    <mergeCell ref="A504:C504"/>
    <mergeCell ref="A505:A509"/>
    <mergeCell ref="B505:B509"/>
    <mergeCell ref="C505:C509"/>
    <mergeCell ref="D505:D509"/>
    <mergeCell ref="N505:N509"/>
    <mergeCell ref="S505:S509"/>
    <mergeCell ref="S523:S527"/>
    <mergeCell ref="T523:T527"/>
    <mergeCell ref="X523:X527"/>
    <mergeCell ref="A528:C528"/>
    <mergeCell ref="A529:A533"/>
    <mergeCell ref="B529:B533"/>
    <mergeCell ref="C529:C533"/>
    <mergeCell ref="D529:D533"/>
    <mergeCell ref="N529:N533"/>
    <mergeCell ref="S529:S533"/>
    <mergeCell ref="A522:C522"/>
    <mergeCell ref="A523:A527"/>
    <mergeCell ref="B523:B527"/>
    <mergeCell ref="C523:C527"/>
    <mergeCell ref="D523:D527"/>
    <mergeCell ref="N523:N527"/>
    <mergeCell ref="X511:X515"/>
    <mergeCell ref="A516:C516"/>
    <mergeCell ref="A517:A521"/>
    <mergeCell ref="B517:B521"/>
    <mergeCell ref="C517:C521"/>
    <mergeCell ref="D517:D521"/>
    <mergeCell ref="N517:N521"/>
    <mergeCell ref="S517:S521"/>
    <mergeCell ref="T517:T521"/>
    <mergeCell ref="X517:X521"/>
    <mergeCell ref="A546:C546"/>
    <mergeCell ref="A547:A551"/>
    <mergeCell ref="B547:B551"/>
    <mergeCell ref="C547:C551"/>
    <mergeCell ref="D547:D551"/>
    <mergeCell ref="N547:N551"/>
    <mergeCell ref="X535:X539"/>
    <mergeCell ref="A540:C540"/>
    <mergeCell ref="A541:A545"/>
    <mergeCell ref="B541:B545"/>
    <mergeCell ref="C541:C545"/>
    <mergeCell ref="D541:D545"/>
    <mergeCell ref="N541:N545"/>
    <mergeCell ref="S541:S545"/>
    <mergeCell ref="T541:T545"/>
    <mergeCell ref="X541:X545"/>
    <mergeCell ref="T529:T533"/>
    <mergeCell ref="X529:X533"/>
    <mergeCell ref="A534:C534"/>
    <mergeCell ref="A535:A539"/>
    <mergeCell ref="B535:B539"/>
    <mergeCell ref="C535:C539"/>
    <mergeCell ref="D535:D539"/>
    <mergeCell ref="N535:N539"/>
    <mergeCell ref="S535:S539"/>
    <mergeCell ref="T535:T539"/>
    <mergeCell ref="T553:T557"/>
    <mergeCell ref="X553:X557"/>
    <mergeCell ref="A558:C558"/>
    <mergeCell ref="A559:A563"/>
    <mergeCell ref="B559:B563"/>
    <mergeCell ref="C559:C563"/>
    <mergeCell ref="D559:D563"/>
    <mergeCell ref="N559:N563"/>
    <mergeCell ref="S559:S563"/>
    <mergeCell ref="T559:T563"/>
    <mergeCell ref="S547:S551"/>
    <mergeCell ref="T547:T551"/>
    <mergeCell ref="X547:X551"/>
    <mergeCell ref="A552:C552"/>
    <mergeCell ref="A553:A557"/>
    <mergeCell ref="B553:B557"/>
    <mergeCell ref="C553:C557"/>
    <mergeCell ref="D553:D557"/>
    <mergeCell ref="N553:N557"/>
    <mergeCell ref="S553:S557"/>
    <mergeCell ref="S571:S575"/>
    <mergeCell ref="T571:T575"/>
    <mergeCell ref="X571:X575"/>
    <mergeCell ref="A576:C576"/>
    <mergeCell ref="A577:A581"/>
    <mergeCell ref="B577:B581"/>
    <mergeCell ref="C577:C581"/>
    <mergeCell ref="D577:D581"/>
    <mergeCell ref="N577:N581"/>
    <mergeCell ref="S577:S581"/>
    <mergeCell ref="A570:C570"/>
    <mergeCell ref="A571:A575"/>
    <mergeCell ref="B571:B575"/>
    <mergeCell ref="C571:C575"/>
    <mergeCell ref="D571:D575"/>
    <mergeCell ref="N571:N575"/>
    <mergeCell ref="X559:X563"/>
    <mergeCell ref="A564:C564"/>
    <mergeCell ref="A565:A569"/>
    <mergeCell ref="B565:B569"/>
    <mergeCell ref="C565:C569"/>
    <mergeCell ref="D565:D569"/>
    <mergeCell ref="N565:N569"/>
    <mergeCell ref="S565:S569"/>
    <mergeCell ref="T565:T569"/>
    <mergeCell ref="X565:X569"/>
    <mergeCell ref="A594:C594"/>
    <mergeCell ref="A595:A599"/>
    <mergeCell ref="B595:B599"/>
    <mergeCell ref="C595:C599"/>
    <mergeCell ref="D595:D599"/>
    <mergeCell ref="N595:N599"/>
    <mergeCell ref="X583:X587"/>
    <mergeCell ref="A588:C588"/>
    <mergeCell ref="A589:A593"/>
    <mergeCell ref="B589:B593"/>
    <mergeCell ref="C589:C593"/>
    <mergeCell ref="D589:D593"/>
    <mergeCell ref="N589:N593"/>
    <mergeCell ref="S589:S593"/>
    <mergeCell ref="T589:T593"/>
    <mergeCell ref="X589:X593"/>
    <mergeCell ref="T577:T581"/>
    <mergeCell ref="X577:X581"/>
    <mergeCell ref="A582:C582"/>
    <mergeCell ref="A583:A587"/>
    <mergeCell ref="B583:B587"/>
    <mergeCell ref="C583:C587"/>
    <mergeCell ref="D583:D587"/>
    <mergeCell ref="N583:N587"/>
    <mergeCell ref="S583:S587"/>
    <mergeCell ref="T583:T587"/>
    <mergeCell ref="T601:T605"/>
    <mergeCell ref="X601:X605"/>
    <mergeCell ref="A606:C606"/>
    <mergeCell ref="A607:A611"/>
    <mergeCell ref="B607:B611"/>
    <mergeCell ref="C607:C611"/>
    <mergeCell ref="D607:D611"/>
    <mergeCell ref="N607:N611"/>
    <mergeCell ref="S607:S611"/>
    <mergeCell ref="T607:T611"/>
    <mergeCell ref="S595:S599"/>
    <mergeCell ref="T595:T599"/>
    <mergeCell ref="X595:X599"/>
    <mergeCell ref="A600:C600"/>
    <mergeCell ref="A601:A605"/>
    <mergeCell ref="B601:B605"/>
    <mergeCell ref="C601:C605"/>
    <mergeCell ref="D601:D605"/>
    <mergeCell ref="N601:N605"/>
    <mergeCell ref="S601:S605"/>
    <mergeCell ref="S619:S623"/>
    <mergeCell ref="T619:T623"/>
    <mergeCell ref="X619:X623"/>
    <mergeCell ref="A624:C624"/>
    <mergeCell ref="A625:A629"/>
    <mergeCell ref="B625:B629"/>
    <mergeCell ref="C625:C629"/>
    <mergeCell ref="D625:D629"/>
    <mergeCell ref="N625:N629"/>
    <mergeCell ref="S625:S629"/>
    <mergeCell ref="A618:C618"/>
    <mergeCell ref="A619:A623"/>
    <mergeCell ref="B619:B623"/>
    <mergeCell ref="C619:C623"/>
    <mergeCell ref="D619:D623"/>
    <mergeCell ref="N619:N623"/>
    <mergeCell ref="X607:X611"/>
    <mergeCell ref="A612:C612"/>
    <mergeCell ref="A613:A617"/>
    <mergeCell ref="B613:B617"/>
    <mergeCell ref="C613:C617"/>
    <mergeCell ref="D613:D617"/>
    <mergeCell ref="N613:N617"/>
    <mergeCell ref="S613:S617"/>
    <mergeCell ref="T613:T617"/>
    <mergeCell ref="X613:X617"/>
    <mergeCell ref="A642:C642"/>
    <mergeCell ref="A643:A647"/>
    <mergeCell ref="B643:B647"/>
    <mergeCell ref="C643:C647"/>
    <mergeCell ref="D643:D647"/>
    <mergeCell ref="N643:N647"/>
    <mergeCell ref="X631:X635"/>
    <mergeCell ref="A636:C636"/>
    <mergeCell ref="A637:A641"/>
    <mergeCell ref="B637:B641"/>
    <mergeCell ref="C637:C641"/>
    <mergeCell ref="D637:D641"/>
    <mergeCell ref="N637:N641"/>
    <mergeCell ref="S637:S641"/>
    <mergeCell ref="T637:T641"/>
    <mergeCell ref="X637:X641"/>
    <mergeCell ref="T625:T629"/>
    <mergeCell ref="X625:X629"/>
    <mergeCell ref="A630:C630"/>
    <mergeCell ref="A631:A635"/>
    <mergeCell ref="B631:B635"/>
    <mergeCell ref="C631:C635"/>
    <mergeCell ref="D631:D635"/>
    <mergeCell ref="N631:N635"/>
    <mergeCell ref="S631:S635"/>
    <mergeCell ref="T631:T635"/>
    <mergeCell ref="T649:T653"/>
    <mergeCell ref="X649:X653"/>
    <mergeCell ref="A654:C654"/>
    <mergeCell ref="A655:A659"/>
    <mergeCell ref="B655:B659"/>
    <mergeCell ref="C655:C659"/>
    <mergeCell ref="D655:D659"/>
    <mergeCell ref="N655:N659"/>
    <mergeCell ref="S655:S659"/>
    <mergeCell ref="T655:T659"/>
    <mergeCell ref="S643:S647"/>
    <mergeCell ref="T643:T647"/>
    <mergeCell ref="X643:X647"/>
    <mergeCell ref="A648:C648"/>
    <mergeCell ref="A649:A653"/>
    <mergeCell ref="B649:B653"/>
    <mergeCell ref="C649:C653"/>
    <mergeCell ref="D649:D653"/>
    <mergeCell ref="N649:N653"/>
    <mergeCell ref="S649:S653"/>
    <mergeCell ref="T667:T671"/>
    <mergeCell ref="X667:X671"/>
    <mergeCell ref="B672:C672"/>
    <mergeCell ref="A673:X673"/>
    <mergeCell ref="B675:E675"/>
    <mergeCell ref="B676:E676"/>
    <mergeCell ref="A666:C666"/>
    <mergeCell ref="A667:A671"/>
    <mergeCell ref="B667:C671"/>
    <mergeCell ref="D667:D671"/>
    <mergeCell ref="N667:N671"/>
    <mergeCell ref="S667:S671"/>
    <mergeCell ref="X655:X659"/>
    <mergeCell ref="A660:C660"/>
    <mergeCell ref="A661:A665"/>
    <mergeCell ref="B661:B665"/>
    <mergeCell ref="C661:C665"/>
    <mergeCell ref="D661:D665"/>
    <mergeCell ref="N661:N665"/>
    <mergeCell ref="S661:S665"/>
    <mergeCell ref="T661:T665"/>
    <mergeCell ref="X661:X665"/>
    <mergeCell ref="C691:S691"/>
    <mergeCell ref="W684:X684"/>
    <mergeCell ref="A685:E685"/>
    <mergeCell ref="F685:S685"/>
    <mergeCell ref="A687:E687"/>
    <mergeCell ref="F687:S687"/>
    <mergeCell ref="A688:C689"/>
    <mergeCell ref="D688:S690"/>
    <mergeCell ref="B677:E677"/>
    <mergeCell ref="B678:E678"/>
    <mergeCell ref="B679:E679"/>
    <mergeCell ref="A680:X681"/>
    <mergeCell ref="E682:S684"/>
    <mergeCell ref="T682:U682"/>
    <mergeCell ref="V682:X682"/>
    <mergeCell ref="T683:V683"/>
    <mergeCell ref="W683:X683"/>
    <mergeCell ref="T684:V684"/>
  </mergeCells>
  <pageMargins left="0.31496062992125984" right="0.39370078740157483" top="0.74803149606299213" bottom="0.74803149606299213" header="0.31496062992125984" footer="0.31496062992125984"/>
  <pageSetup paperSize="9"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1"/>
  <sheetViews>
    <sheetView zoomScale="85" zoomScaleNormal="85" workbookViewId="0">
      <selection activeCell="N3" sqref="N3"/>
    </sheetView>
  </sheetViews>
  <sheetFormatPr defaultColWidth="9.140625" defaultRowHeight="0" customHeight="1" zeroHeight="1" x14ac:dyDescent="0.25"/>
  <cols>
    <col min="1" max="1" width="6.140625" style="16" customWidth="1"/>
    <col min="2" max="2" width="9.140625" style="16" customWidth="1"/>
    <col min="3" max="3" width="15" style="16" customWidth="1"/>
    <col min="4" max="4" width="11.28515625" style="16" customWidth="1"/>
    <col min="5" max="5" width="12" style="16" customWidth="1"/>
    <col min="6" max="6" width="10.7109375" style="16" bestFit="1" customWidth="1"/>
    <col min="7" max="7" width="19.7109375" style="16" customWidth="1"/>
    <col min="8" max="8" width="10" style="16" customWidth="1"/>
    <col min="9" max="9" width="22.140625" style="16" customWidth="1"/>
    <col min="10" max="10" width="9.42578125" style="16" customWidth="1"/>
    <col min="11" max="11" width="20.28515625" style="16" customWidth="1"/>
    <col min="12" max="12" width="15.28515625" style="16" bestFit="1" customWidth="1"/>
    <col min="13" max="13" width="13.5703125" style="16" customWidth="1"/>
    <col min="14" max="14" width="19.7109375" style="16" customWidth="1"/>
    <col min="15" max="15" width="14.28515625" style="16" customWidth="1"/>
    <col min="16" max="16" width="9.7109375" style="16" customWidth="1"/>
    <col min="17" max="17" width="11.140625" style="16" customWidth="1"/>
    <col min="18" max="18" width="10.140625" style="16" customWidth="1"/>
    <col min="19" max="21" width="9.140625" style="16" customWidth="1"/>
    <col min="22" max="22" width="11.28515625" style="16" customWidth="1"/>
    <col min="23" max="23" width="9.140625" style="17" customWidth="1"/>
    <col min="24" max="16384" width="9.140625" style="17"/>
  </cols>
  <sheetData>
    <row r="1" spans="1:22" s="3" customFormat="1" ht="19.5" thickBot="1" x14ac:dyDescent="0.3">
      <c r="A1" s="458" t="s">
        <v>1333</v>
      </c>
      <c r="B1" s="459"/>
      <c r="C1" s="459"/>
      <c r="D1" s="459"/>
      <c r="E1" s="459"/>
      <c r="F1" s="459"/>
      <c r="G1" s="459"/>
      <c r="H1" s="459"/>
      <c r="I1" s="459"/>
      <c r="J1" s="459"/>
      <c r="K1" s="459"/>
      <c r="L1" s="460"/>
    </row>
    <row r="2" spans="1:22" s="3" customFormat="1" ht="19.5" customHeight="1" thickBot="1" x14ac:dyDescent="0.3">
      <c r="A2" s="458" t="s">
        <v>1334</v>
      </c>
      <c r="B2" s="459"/>
      <c r="C2" s="459"/>
      <c r="D2" s="459"/>
      <c r="E2" s="459"/>
      <c r="F2" s="459"/>
      <c r="G2" s="459"/>
      <c r="H2" s="459"/>
      <c r="I2" s="459"/>
      <c r="J2" s="459"/>
      <c r="K2" s="459"/>
      <c r="L2" s="460"/>
    </row>
    <row r="3" spans="1:22" s="294" customFormat="1" ht="75" x14ac:dyDescent="0.25">
      <c r="A3" s="293" t="s">
        <v>14</v>
      </c>
      <c r="B3" s="456" t="s">
        <v>44</v>
      </c>
      <c r="C3" s="457"/>
      <c r="D3" s="457"/>
      <c r="E3" s="457"/>
      <c r="F3" s="457"/>
      <c r="G3" s="457"/>
      <c r="H3" s="18" t="s">
        <v>1329</v>
      </c>
      <c r="I3" s="455" t="s">
        <v>19</v>
      </c>
      <c r="J3" s="455"/>
      <c r="K3" s="455"/>
      <c r="L3" s="489"/>
    </row>
    <row r="4" spans="1:22" ht="15" customHeight="1" x14ac:dyDescent="0.25">
      <c r="A4" s="19" t="s">
        <v>45</v>
      </c>
      <c r="B4" s="433" t="s">
        <v>46</v>
      </c>
      <c r="C4" s="434"/>
      <c r="D4" s="434"/>
      <c r="E4" s="434"/>
      <c r="F4" s="434"/>
      <c r="G4" s="434"/>
      <c r="H4" s="125">
        <f>S164</f>
        <v>2211.8123660000001</v>
      </c>
      <c r="I4" s="450" t="s">
        <v>823</v>
      </c>
      <c r="J4" s="451"/>
      <c r="K4" s="451"/>
      <c r="L4" s="490"/>
      <c r="M4" s="17"/>
      <c r="N4" s="17"/>
      <c r="O4" s="17"/>
      <c r="P4" s="17"/>
      <c r="Q4" s="17"/>
      <c r="R4" s="17"/>
      <c r="S4" s="17"/>
      <c r="T4" s="17"/>
      <c r="U4" s="17"/>
      <c r="V4" s="17"/>
    </row>
    <row r="5" spans="1:22" ht="15" customHeight="1" x14ac:dyDescent="0.25">
      <c r="A5" s="19" t="s">
        <v>47</v>
      </c>
      <c r="B5" s="433" t="s">
        <v>48</v>
      </c>
      <c r="C5" s="434"/>
      <c r="D5" s="434"/>
      <c r="E5" s="434"/>
      <c r="F5" s="434"/>
      <c r="G5" s="434"/>
      <c r="H5" s="218">
        <v>0</v>
      </c>
      <c r="I5" s="461"/>
      <c r="J5" s="462"/>
      <c r="K5" s="462"/>
      <c r="L5" s="491"/>
      <c r="M5" s="17"/>
      <c r="N5" s="17"/>
      <c r="O5" s="17"/>
      <c r="P5" s="17"/>
      <c r="Q5" s="17"/>
      <c r="R5" s="17"/>
      <c r="S5" s="17"/>
      <c r="T5" s="17"/>
      <c r="U5" s="17"/>
      <c r="V5" s="17"/>
    </row>
    <row r="6" spans="1:22" ht="15" customHeight="1" x14ac:dyDescent="0.25">
      <c r="A6" s="20" t="s">
        <v>49</v>
      </c>
      <c r="B6" s="433" t="s">
        <v>50</v>
      </c>
      <c r="C6" s="434"/>
      <c r="D6" s="434"/>
      <c r="E6" s="434"/>
      <c r="F6" s="434"/>
      <c r="G6" s="434"/>
      <c r="H6" s="21">
        <f>H5*H4</f>
        <v>0</v>
      </c>
      <c r="I6" s="450"/>
      <c r="J6" s="451"/>
      <c r="K6" s="451"/>
      <c r="L6" s="490"/>
      <c r="M6" s="17"/>
      <c r="N6" s="17"/>
      <c r="O6" s="17"/>
      <c r="P6" s="17"/>
      <c r="Q6" s="17"/>
      <c r="R6" s="17"/>
      <c r="S6" s="17"/>
      <c r="T6" s="17"/>
      <c r="U6" s="17"/>
      <c r="V6" s="17"/>
    </row>
    <row r="7" spans="1:22" ht="15" customHeight="1" x14ac:dyDescent="0.25">
      <c r="A7" s="20" t="s">
        <v>51</v>
      </c>
      <c r="B7" s="433" t="s">
        <v>52</v>
      </c>
      <c r="C7" s="434"/>
      <c r="D7" s="434"/>
      <c r="E7" s="434"/>
      <c r="F7" s="434"/>
      <c r="G7" s="434"/>
      <c r="H7" s="125">
        <v>0</v>
      </c>
      <c r="I7" s="450"/>
      <c r="J7" s="451"/>
      <c r="K7" s="451"/>
      <c r="L7" s="490"/>
      <c r="M7" s="17"/>
      <c r="N7" s="17"/>
      <c r="O7" s="17"/>
      <c r="P7" s="17"/>
      <c r="Q7" s="17"/>
      <c r="R7" s="17"/>
      <c r="S7" s="17"/>
      <c r="T7" s="17"/>
      <c r="U7" s="17"/>
      <c r="V7" s="17"/>
    </row>
    <row r="8" spans="1:22" ht="15" customHeight="1" x14ac:dyDescent="0.25">
      <c r="A8" s="20" t="s">
        <v>53</v>
      </c>
      <c r="B8" s="433" t="s">
        <v>54</v>
      </c>
      <c r="C8" s="434"/>
      <c r="D8" s="434"/>
      <c r="E8" s="434"/>
      <c r="F8" s="434"/>
      <c r="G8" s="434"/>
      <c r="H8" s="125">
        <f>T163+T162</f>
        <v>306.84796800000004</v>
      </c>
      <c r="I8" s="450" t="s">
        <v>1282</v>
      </c>
      <c r="J8" s="451"/>
      <c r="K8" s="451"/>
      <c r="L8" s="490"/>
      <c r="M8" s="17"/>
      <c r="N8" s="17"/>
      <c r="O8" s="17"/>
      <c r="P8" s="17"/>
      <c r="Q8" s="17"/>
      <c r="R8" s="17"/>
      <c r="S8" s="17"/>
      <c r="T8" s="17"/>
      <c r="U8" s="17"/>
      <c r="V8" s="17"/>
    </row>
    <row r="9" spans="1:22" ht="15" x14ac:dyDescent="0.25">
      <c r="A9" s="20" t="s">
        <v>55</v>
      </c>
      <c r="B9" s="433" t="s">
        <v>56</v>
      </c>
      <c r="C9" s="434"/>
      <c r="D9" s="434"/>
      <c r="E9" s="434"/>
      <c r="F9" s="434"/>
      <c r="G9" s="434"/>
      <c r="H9" s="125">
        <v>0</v>
      </c>
      <c r="I9" s="449"/>
      <c r="J9" s="449"/>
      <c r="K9" s="449"/>
      <c r="L9" s="492"/>
      <c r="M9" s="17"/>
      <c r="N9" s="17"/>
      <c r="O9" s="17"/>
      <c r="P9" s="17"/>
      <c r="Q9" s="17"/>
      <c r="R9" s="17"/>
      <c r="S9" s="17"/>
      <c r="T9" s="17"/>
      <c r="U9" s="17"/>
      <c r="V9" s="17"/>
    </row>
    <row r="10" spans="1:22" ht="15" customHeight="1" x14ac:dyDescent="0.25">
      <c r="A10" s="20" t="s">
        <v>57</v>
      </c>
      <c r="B10" s="433" t="s">
        <v>58</v>
      </c>
      <c r="C10" s="434"/>
      <c r="D10" s="434"/>
      <c r="E10" s="434"/>
      <c r="F10" s="434"/>
      <c r="G10" s="434"/>
      <c r="H10" s="21">
        <f>R165</f>
        <v>1904.9643980000001</v>
      </c>
      <c r="I10" s="450" t="s">
        <v>823</v>
      </c>
      <c r="J10" s="451"/>
      <c r="K10" s="451"/>
      <c r="L10" s="490"/>
      <c r="M10" s="17"/>
      <c r="N10" s="17"/>
      <c r="O10" s="17"/>
      <c r="P10" s="17"/>
      <c r="Q10" s="17"/>
      <c r="R10" s="17"/>
      <c r="S10" s="17"/>
      <c r="T10" s="17"/>
      <c r="U10" s="17"/>
      <c r="V10" s="17"/>
    </row>
    <row r="11" spans="1:22" ht="15" customHeight="1" x14ac:dyDescent="0.25">
      <c r="A11" s="20" t="s">
        <v>59</v>
      </c>
      <c r="B11" s="433" t="s">
        <v>60</v>
      </c>
      <c r="C11" s="434"/>
      <c r="D11" s="434"/>
      <c r="E11" s="434"/>
      <c r="F11" s="434"/>
      <c r="G11" s="434"/>
      <c r="H11" s="187" t="s">
        <v>1283</v>
      </c>
      <c r="I11" s="449"/>
      <c r="J11" s="449"/>
      <c r="K11" s="449"/>
      <c r="L11" s="492"/>
      <c r="M11" s="17"/>
      <c r="N11" s="17"/>
      <c r="O11" s="17"/>
      <c r="P11" s="17"/>
      <c r="Q11" s="17"/>
      <c r="R11" s="17"/>
      <c r="S11" s="17"/>
      <c r="T11" s="17"/>
      <c r="U11" s="17"/>
      <c r="V11" s="17"/>
    </row>
    <row r="12" spans="1:22" ht="15" customHeight="1" x14ac:dyDescent="0.25">
      <c r="A12" s="20" t="s">
        <v>61</v>
      </c>
      <c r="B12" s="433" t="s">
        <v>62</v>
      </c>
      <c r="C12" s="434"/>
      <c r="D12" s="434"/>
      <c r="E12" s="434"/>
      <c r="F12" s="434"/>
      <c r="G12" s="434"/>
      <c r="H12" s="187" t="s">
        <v>1283</v>
      </c>
      <c r="I12" s="449"/>
      <c r="J12" s="449"/>
      <c r="K12" s="449"/>
      <c r="L12" s="492"/>
      <c r="M12" s="17"/>
      <c r="N12" s="17"/>
      <c r="O12" s="17"/>
      <c r="P12" s="17"/>
      <c r="Q12" s="17"/>
      <c r="R12" s="17"/>
      <c r="S12" s="17"/>
      <c r="T12" s="17"/>
      <c r="U12" s="17"/>
      <c r="V12" s="17"/>
    </row>
    <row r="13" spans="1:22" ht="15" customHeight="1" x14ac:dyDescent="0.25">
      <c r="A13" s="20" t="s">
        <v>63</v>
      </c>
      <c r="B13" s="433" t="s">
        <v>64</v>
      </c>
      <c r="C13" s="434"/>
      <c r="D13" s="434"/>
      <c r="E13" s="434"/>
      <c r="F13" s="434"/>
      <c r="G13" s="434"/>
      <c r="H13" s="279">
        <v>4.1057000000000003E-2</v>
      </c>
      <c r="I13" s="449"/>
      <c r="J13" s="449"/>
      <c r="K13" s="449"/>
      <c r="L13" s="492"/>
      <c r="M13" s="17"/>
      <c r="N13" s="17"/>
      <c r="O13" s="17"/>
      <c r="P13" s="17"/>
      <c r="Q13" s="17"/>
      <c r="R13" s="17"/>
      <c r="S13" s="17"/>
      <c r="T13" s="17"/>
      <c r="U13" s="17"/>
      <c r="V13" s="17"/>
    </row>
    <row r="14" spans="1:22" ht="15" customHeight="1" x14ac:dyDescent="0.25">
      <c r="A14" s="20" t="s">
        <v>65</v>
      </c>
      <c r="B14" s="433" t="s">
        <v>66</v>
      </c>
      <c r="C14" s="434"/>
      <c r="D14" s="434"/>
      <c r="E14" s="434"/>
      <c r="F14" s="434"/>
      <c r="G14" s="434"/>
      <c r="H14" s="279">
        <v>0.99029999999999996</v>
      </c>
      <c r="I14" s="449"/>
      <c r="J14" s="449"/>
      <c r="K14" s="449"/>
      <c r="L14" s="492"/>
      <c r="M14" s="17"/>
      <c r="N14" s="17"/>
      <c r="O14" s="17"/>
      <c r="P14" s="17"/>
      <c r="Q14" s="17"/>
      <c r="R14" s="17"/>
      <c r="S14" s="17"/>
      <c r="T14" s="17"/>
      <c r="U14" s="17"/>
      <c r="V14" s="17"/>
    </row>
    <row r="15" spans="1:22" ht="15" customHeight="1" x14ac:dyDescent="0.25">
      <c r="A15" s="19" t="s">
        <v>67</v>
      </c>
      <c r="B15" s="433" t="s">
        <v>68</v>
      </c>
      <c r="C15" s="434"/>
      <c r="D15" s="434"/>
      <c r="E15" s="434"/>
      <c r="F15" s="434"/>
      <c r="G15" s="434"/>
      <c r="H15" s="22" t="str">
        <f>'Infrastructure Details'!C24</f>
        <v>-</v>
      </c>
      <c r="I15" s="449" t="s">
        <v>911</v>
      </c>
      <c r="J15" s="449"/>
      <c r="K15" s="449"/>
      <c r="L15" s="492"/>
      <c r="M15" s="17"/>
      <c r="N15" s="17"/>
      <c r="O15" s="17"/>
      <c r="P15" s="17"/>
      <c r="Q15" s="17"/>
      <c r="R15" s="17"/>
      <c r="S15" s="17"/>
      <c r="T15" s="17"/>
      <c r="U15" s="17"/>
      <c r="V15" s="17"/>
    </row>
    <row r="16" spans="1:22" ht="15" customHeight="1" x14ac:dyDescent="0.25">
      <c r="A16" s="19" t="s">
        <v>69</v>
      </c>
      <c r="B16" s="433" t="s">
        <v>70</v>
      </c>
      <c r="C16" s="434"/>
      <c r="D16" s="434"/>
      <c r="E16" s="434"/>
      <c r="F16" s="434"/>
      <c r="G16" s="434"/>
      <c r="H16" s="22">
        <f>'Infrastructure Details'!D24</f>
        <v>108</v>
      </c>
      <c r="I16" s="449" t="s">
        <v>912</v>
      </c>
      <c r="J16" s="449"/>
      <c r="K16" s="449"/>
      <c r="L16" s="492"/>
      <c r="M16" s="17"/>
      <c r="N16" s="17"/>
      <c r="O16" s="17"/>
      <c r="P16" s="17"/>
      <c r="Q16" s="17"/>
      <c r="R16" s="17"/>
      <c r="S16" s="17"/>
      <c r="T16" s="17"/>
      <c r="U16" s="17"/>
      <c r="V16" s="17"/>
    </row>
    <row r="17" spans="1:22" ht="15" customHeight="1" x14ac:dyDescent="0.25">
      <c r="A17" s="19" t="s">
        <v>71</v>
      </c>
      <c r="B17" s="433" t="s">
        <v>72</v>
      </c>
      <c r="C17" s="434"/>
      <c r="D17" s="434"/>
      <c r="E17" s="434"/>
      <c r="F17" s="434"/>
      <c r="G17" s="434"/>
      <c r="H17" s="22">
        <f>'Infrastructure Details'!E24</f>
        <v>825</v>
      </c>
      <c r="I17" s="449" t="s">
        <v>912</v>
      </c>
      <c r="J17" s="449"/>
      <c r="K17" s="449"/>
      <c r="L17" s="492"/>
      <c r="M17" s="17"/>
      <c r="N17" s="17"/>
      <c r="O17" s="17"/>
      <c r="P17" s="17"/>
      <c r="Q17" s="17"/>
      <c r="R17" s="17"/>
      <c r="S17" s="17"/>
      <c r="T17" s="17"/>
      <c r="U17" s="17"/>
      <c r="V17" s="17"/>
    </row>
    <row r="18" spans="1:22" ht="15" customHeight="1" x14ac:dyDescent="0.25">
      <c r="A18" s="19" t="s">
        <v>73</v>
      </c>
      <c r="B18" s="433" t="s">
        <v>74</v>
      </c>
      <c r="C18" s="434"/>
      <c r="D18" s="434"/>
      <c r="E18" s="434"/>
      <c r="F18" s="434"/>
      <c r="G18" s="434"/>
      <c r="H18" s="22">
        <v>75485</v>
      </c>
      <c r="I18" s="449" t="s">
        <v>1284</v>
      </c>
      <c r="J18" s="449"/>
      <c r="K18" s="449"/>
      <c r="L18" s="492"/>
      <c r="M18" s="17"/>
      <c r="N18" s="17"/>
      <c r="O18" s="17"/>
      <c r="P18" s="17"/>
      <c r="Q18" s="17"/>
      <c r="R18" s="17"/>
      <c r="S18" s="17"/>
      <c r="T18" s="17"/>
      <c r="U18" s="17"/>
      <c r="V18" s="17"/>
    </row>
    <row r="19" spans="1:22" ht="15" customHeight="1" x14ac:dyDescent="0.25">
      <c r="A19" s="19" t="s">
        <v>75</v>
      </c>
      <c r="B19" s="433" t="s">
        <v>76</v>
      </c>
      <c r="C19" s="434"/>
      <c r="D19" s="434"/>
      <c r="E19" s="434"/>
      <c r="F19" s="434"/>
      <c r="G19" s="434"/>
      <c r="H19" s="23" t="str">
        <f>'Infrastructure Details'!C25</f>
        <v>-</v>
      </c>
      <c r="I19" s="449" t="s">
        <v>911</v>
      </c>
      <c r="J19" s="449"/>
      <c r="K19" s="449"/>
      <c r="L19" s="492"/>
      <c r="M19" s="17"/>
      <c r="N19" s="17"/>
      <c r="O19" s="17"/>
      <c r="P19" s="17"/>
      <c r="Q19" s="17"/>
      <c r="R19" s="17"/>
      <c r="S19" s="17"/>
      <c r="T19" s="17"/>
      <c r="U19" s="17"/>
      <c r="V19" s="17"/>
    </row>
    <row r="20" spans="1:22" ht="15" customHeight="1" x14ac:dyDescent="0.25">
      <c r="A20" s="19" t="s">
        <v>77</v>
      </c>
      <c r="B20" s="433" t="s">
        <v>78</v>
      </c>
      <c r="C20" s="434"/>
      <c r="D20" s="434"/>
      <c r="E20" s="434"/>
      <c r="F20" s="434"/>
      <c r="G20" s="434"/>
      <c r="H20" s="23">
        <f>'Infrastructure Details'!D25</f>
        <v>3046.5129999999999</v>
      </c>
      <c r="I20" s="449" t="s">
        <v>912</v>
      </c>
      <c r="J20" s="449"/>
      <c r="K20" s="449"/>
      <c r="L20" s="492"/>
      <c r="M20" s="17"/>
      <c r="N20" s="17"/>
      <c r="O20" s="17"/>
      <c r="P20" s="17"/>
      <c r="Q20" s="17"/>
      <c r="R20" s="17"/>
      <c r="S20" s="17"/>
      <c r="T20" s="17"/>
      <c r="U20" s="17"/>
      <c r="V20" s="17"/>
    </row>
    <row r="21" spans="1:22" ht="15" customHeight="1" x14ac:dyDescent="0.25">
      <c r="A21" s="19" t="s">
        <v>79</v>
      </c>
      <c r="B21" s="433" t="s">
        <v>80</v>
      </c>
      <c r="C21" s="434"/>
      <c r="D21" s="434"/>
      <c r="E21" s="434"/>
      <c r="F21" s="434"/>
      <c r="G21" s="434"/>
      <c r="H21" s="23">
        <f>'Infrastructure Details'!E25</f>
        <v>40478.43</v>
      </c>
      <c r="I21" s="449" t="s">
        <v>912</v>
      </c>
      <c r="J21" s="449"/>
      <c r="K21" s="449"/>
      <c r="L21" s="492"/>
      <c r="M21" s="17"/>
      <c r="N21" s="17"/>
      <c r="O21" s="17"/>
      <c r="P21" s="17"/>
      <c r="Q21" s="17"/>
      <c r="R21" s="17"/>
      <c r="S21" s="17"/>
      <c r="T21" s="17"/>
      <c r="U21" s="17"/>
      <c r="V21" s="17"/>
    </row>
    <row r="22" spans="1:22" ht="15" customHeight="1" x14ac:dyDescent="0.25">
      <c r="A22" s="19" t="s">
        <v>81</v>
      </c>
      <c r="B22" s="433" t="s">
        <v>82</v>
      </c>
      <c r="C22" s="434"/>
      <c r="D22" s="434"/>
      <c r="E22" s="434"/>
      <c r="F22" s="434"/>
      <c r="G22" s="434"/>
      <c r="H22" s="23">
        <f>'Infrastructure Details'!F25</f>
        <v>67688.289999999994</v>
      </c>
      <c r="I22" s="449" t="s">
        <v>912</v>
      </c>
      <c r="J22" s="449"/>
      <c r="K22" s="449"/>
      <c r="L22" s="492"/>
      <c r="M22" s="17"/>
      <c r="N22" s="17"/>
      <c r="O22" s="17"/>
      <c r="P22" s="17"/>
      <c r="Q22" s="17"/>
      <c r="R22" s="17"/>
      <c r="S22" s="17"/>
      <c r="T22" s="17"/>
      <c r="U22" s="17"/>
      <c r="V22" s="17"/>
    </row>
    <row r="23" spans="1:22" ht="15" customHeight="1" x14ac:dyDescent="0.25">
      <c r="A23" s="19" t="s">
        <v>83</v>
      </c>
      <c r="B23" s="433" t="s">
        <v>84</v>
      </c>
      <c r="C23" s="434"/>
      <c r="D23" s="434"/>
      <c r="E23" s="434"/>
      <c r="F23" s="434"/>
      <c r="G23" s="434"/>
      <c r="H23" s="23">
        <f>SUM('Infrastructure Details'!C26:E26)</f>
        <v>44988.38</v>
      </c>
      <c r="I23" s="449" t="s">
        <v>912</v>
      </c>
      <c r="J23" s="449"/>
      <c r="K23" s="449"/>
      <c r="L23" s="492"/>
      <c r="M23" s="17"/>
      <c r="N23" s="17"/>
      <c r="O23" s="17"/>
      <c r="P23" s="17"/>
      <c r="Q23" s="17"/>
      <c r="R23" s="17"/>
      <c r="S23" s="17"/>
      <c r="T23" s="17"/>
      <c r="U23" s="17"/>
      <c r="V23" s="17"/>
    </row>
    <row r="24" spans="1:22" ht="15" customHeight="1" x14ac:dyDescent="0.25">
      <c r="A24" s="19" t="s">
        <v>85</v>
      </c>
      <c r="B24" s="433" t="s">
        <v>86</v>
      </c>
      <c r="C24" s="434"/>
      <c r="D24" s="434"/>
      <c r="E24" s="434"/>
      <c r="F24" s="434"/>
      <c r="G24" s="434"/>
      <c r="H24" s="23">
        <f>SUM('Infrastructure Details'!C27:E27)</f>
        <v>401</v>
      </c>
      <c r="I24" s="449" t="s">
        <v>912</v>
      </c>
      <c r="J24" s="449"/>
      <c r="K24" s="449"/>
      <c r="L24" s="492"/>
      <c r="M24" s="17"/>
      <c r="N24" s="17"/>
      <c r="O24" s="17"/>
      <c r="P24" s="17"/>
      <c r="Q24" s="17"/>
      <c r="R24" s="17"/>
      <c r="S24" s="17"/>
      <c r="T24" s="17"/>
      <c r="U24" s="17"/>
      <c r="V24" s="17"/>
    </row>
    <row r="25" spans="1:22" ht="15.75" thickBot="1" x14ac:dyDescent="0.3">
      <c r="A25" s="493" t="s">
        <v>87</v>
      </c>
      <c r="B25" s="494" t="s">
        <v>88</v>
      </c>
      <c r="C25" s="494"/>
      <c r="D25" s="494"/>
      <c r="E25" s="494"/>
      <c r="F25" s="494"/>
      <c r="G25" s="494"/>
      <c r="H25" s="495">
        <f>(SUM(H19:H21)/H22)</f>
        <v>0.64302027721486243</v>
      </c>
      <c r="I25" s="496"/>
      <c r="J25" s="496"/>
      <c r="K25" s="496"/>
      <c r="L25" s="497"/>
      <c r="M25" s="17"/>
      <c r="N25" s="17"/>
      <c r="O25" s="17"/>
      <c r="P25" s="17"/>
      <c r="Q25" s="17"/>
      <c r="R25" s="17"/>
      <c r="S25" s="17"/>
      <c r="T25" s="17"/>
      <c r="U25" s="17"/>
      <c r="V25" s="17"/>
    </row>
    <row r="26" spans="1:22" ht="15.75" thickBot="1" x14ac:dyDescent="0.3">
      <c r="A26" s="435"/>
      <c r="B26" s="436"/>
      <c r="C26" s="436"/>
      <c r="D26" s="436"/>
      <c r="E26" s="436"/>
      <c r="F26" s="436"/>
      <c r="G26" s="436"/>
      <c r="H26" s="436"/>
      <c r="I26" s="436"/>
      <c r="J26" s="436"/>
      <c r="K26" s="436"/>
      <c r="L26" s="436"/>
      <c r="M26" s="436"/>
      <c r="N26" s="436"/>
      <c r="O26" s="436"/>
      <c r="P26" s="436"/>
      <c r="Q26" s="436"/>
      <c r="R26" s="436"/>
      <c r="S26" s="436"/>
      <c r="T26" s="436"/>
      <c r="U26" s="436"/>
      <c r="V26" s="436"/>
    </row>
    <row r="27" spans="1:22" ht="15" x14ac:dyDescent="0.25">
      <c r="A27" s="437" t="s">
        <v>89</v>
      </c>
      <c r="B27" s="438"/>
      <c r="C27" s="438"/>
      <c r="D27" s="439"/>
      <c r="E27" s="439"/>
      <c r="F27" s="439"/>
      <c r="G27" s="439"/>
      <c r="H27" s="439"/>
      <c r="I27" s="439"/>
      <c r="J27" s="439"/>
      <c r="K27" s="439"/>
      <c r="L27" s="439"/>
      <c r="M27" s="439"/>
      <c r="N27" s="439"/>
      <c r="O27" s="439"/>
      <c r="P27" s="439"/>
      <c r="Q27" s="439"/>
      <c r="R27" s="439"/>
      <c r="S27" s="439"/>
      <c r="T27" s="439"/>
      <c r="U27" s="439"/>
      <c r="V27" s="439"/>
    </row>
    <row r="28" spans="1:22" ht="15" customHeight="1" x14ac:dyDescent="0.25">
      <c r="A28" s="440" t="s">
        <v>14</v>
      </c>
      <c r="B28" s="427" t="s">
        <v>1</v>
      </c>
      <c r="C28" s="427" t="s">
        <v>90</v>
      </c>
      <c r="D28" s="427" t="s">
        <v>481</v>
      </c>
      <c r="E28" s="441" t="s">
        <v>458</v>
      </c>
      <c r="F28" s="427" t="s">
        <v>459</v>
      </c>
      <c r="G28" s="427" t="s">
        <v>1357</v>
      </c>
      <c r="H28" s="441" t="s">
        <v>91</v>
      </c>
      <c r="I28" s="427" t="s">
        <v>3</v>
      </c>
      <c r="J28" s="443" t="s">
        <v>92</v>
      </c>
      <c r="K28" s="445" t="s">
        <v>93</v>
      </c>
      <c r="L28" s="303" t="s">
        <v>94</v>
      </c>
      <c r="M28" s="445" t="s">
        <v>95</v>
      </c>
      <c r="N28" s="447" t="s">
        <v>96</v>
      </c>
      <c r="O28" s="447"/>
      <c r="P28" s="447"/>
      <c r="Q28" s="448" t="s">
        <v>1365</v>
      </c>
      <c r="R28" s="448"/>
      <c r="S28" s="448"/>
      <c r="T28" s="448"/>
      <c r="U28" s="425" t="s">
        <v>460</v>
      </c>
      <c r="V28" s="427" t="s">
        <v>97</v>
      </c>
    </row>
    <row r="29" spans="1:22" ht="96" customHeight="1" x14ac:dyDescent="0.25">
      <c r="A29" s="440"/>
      <c r="B29" s="427"/>
      <c r="C29" s="427"/>
      <c r="D29" s="427"/>
      <c r="E29" s="442"/>
      <c r="F29" s="427"/>
      <c r="G29" s="427"/>
      <c r="H29" s="442"/>
      <c r="I29" s="427"/>
      <c r="J29" s="444"/>
      <c r="K29" s="446"/>
      <c r="L29" s="303" t="s">
        <v>98</v>
      </c>
      <c r="M29" s="446"/>
      <c r="N29" s="303" t="s">
        <v>99</v>
      </c>
      <c r="O29" s="303" t="s">
        <v>100</v>
      </c>
      <c r="P29" s="303" t="s">
        <v>101</v>
      </c>
      <c r="Q29" s="302" t="s">
        <v>102</v>
      </c>
      <c r="R29" s="302" t="s">
        <v>1364</v>
      </c>
      <c r="S29" s="302" t="s">
        <v>103</v>
      </c>
      <c r="T29" s="302" t="s">
        <v>104</v>
      </c>
      <c r="U29" s="426"/>
      <c r="V29" s="427"/>
    </row>
    <row r="30" spans="1:22" ht="27.75" customHeight="1" x14ac:dyDescent="0.25">
      <c r="A30" s="209" t="s">
        <v>105</v>
      </c>
      <c r="B30" s="209" t="s">
        <v>501</v>
      </c>
      <c r="C30" s="215" t="s">
        <v>487</v>
      </c>
      <c r="D30" s="210" t="s">
        <v>746</v>
      </c>
      <c r="E30" s="210" t="s">
        <v>488</v>
      </c>
      <c r="F30" s="211" t="s">
        <v>546</v>
      </c>
      <c r="G30" s="24" t="s">
        <v>487</v>
      </c>
      <c r="H30" s="212" t="s">
        <v>655</v>
      </c>
      <c r="I30" s="212" t="s">
        <v>580</v>
      </c>
      <c r="J30" s="213" t="s">
        <v>574</v>
      </c>
      <c r="K30" s="213" t="s">
        <v>575</v>
      </c>
      <c r="L30" s="214">
        <v>45107</v>
      </c>
      <c r="M30" s="213" t="s">
        <v>576</v>
      </c>
      <c r="N30" s="213" t="s">
        <v>577</v>
      </c>
      <c r="O30" s="214" t="s">
        <v>513</v>
      </c>
      <c r="P30" s="226">
        <v>2208</v>
      </c>
      <c r="Q30" s="25" t="s">
        <v>655</v>
      </c>
      <c r="R30" s="216">
        <v>1</v>
      </c>
      <c r="S30" s="186">
        <v>0.43975900000000001</v>
      </c>
      <c r="T30" s="186">
        <v>0</v>
      </c>
      <c r="U30" s="186">
        <f>S30-T30</f>
        <v>0.43975900000000001</v>
      </c>
      <c r="V30" s="300" t="s">
        <v>823</v>
      </c>
    </row>
    <row r="31" spans="1:22" ht="27.75" customHeight="1" x14ac:dyDescent="0.25">
      <c r="A31" s="209" t="s">
        <v>106</v>
      </c>
      <c r="B31" s="209" t="s">
        <v>501</v>
      </c>
      <c r="C31" s="215" t="s">
        <v>487</v>
      </c>
      <c r="D31" s="210" t="s">
        <v>746</v>
      </c>
      <c r="E31" s="210" t="s">
        <v>488</v>
      </c>
      <c r="F31" s="211" t="s">
        <v>546</v>
      </c>
      <c r="G31" s="24" t="s">
        <v>487</v>
      </c>
      <c r="H31" s="212" t="s">
        <v>708</v>
      </c>
      <c r="I31" s="212" t="s">
        <v>636</v>
      </c>
      <c r="J31" s="213" t="s">
        <v>574</v>
      </c>
      <c r="K31" s="213" t="s">
        <v>575</v>
      </c>
      <c r="L31" s="214">
        <v>45107</v>
      </c>
      <c r="M31" s="213" t="s">
        <v>576</v>
      </c>
      <c r="N31" s="213" t="s">
        <v>577</v>
      </c>
      <c r="O31" s="214" t="s">
        <v>513</v>
      </c>
      <c r="P31" s="226">
        <v>2208</v>
      </c>
      <c r="Q31" s="25" t="s">
        <v>708</v>
      </c>
      <c r="R31" s="216">
        <v>1</v>
      </c>
      <c r="S31" s="186">
        <v>117.10595000000001</v>
      </c>
      <c r="T31" s="186">
        <v>0</v>
      </c>
      <c r="U31" s="186">
        <f t="shared" ref="U31:U96" si="0">S31-T31</f>
        <v>117.10595000000001</v>
      </c>
      <c r="V31" s="300" t="s">
        <v>823</v>
      </c>
    </row>
    <row r="32" spans="1:22" ht="27.75" customHeight="1" x14ac:dyDescent="0.25">
      <c r="A32" s="209" t="s">
        <v>107</v>
      </c>
      <c r="B32" s="209" t="s">
        <v>501</v>
      </c>
      <c r="C32" s="215" t="s">
        <v>487</v>
      </c>
      <c r="D32" s="210" t="s">
        <v>746</v>
      </c>
      <c r="E32" s="210" t="s">
        <v>488</v>
      </c>
      <c r="F32" s="211" t="s">
        <v>557</v>
      </c>
      <c r="G32" s="24" t="s">
        <v>487</v>
      </c>
      <c r="H32" s="212" t="s">
        <v>780</v>
      </c>
      <c r="I32" s="212" t="s">
        <v>578</v>
      </c>
      <c r="J32" s="213" t="s">
        <v>574</v>
      </c>
      <c r="K32" s="213" t="s">
        <v>575</v>
      </c>
      <c r="L32" s="214">
        <v>45107</v>
      </c>
      <c r="M32" s="213" t="s">
        <v>576</v>
      </c>
      <c r="N32" s="213" t="s">
        <v>577</v>
      </c>
      <c r="O32" s="214" t="s">
        <v>513</v>
      </c>
      <c r="P32" s="226">
        <v>2208</v>
      </c>
      <c r="Q32" s="25" t="s">
        <v>780</v>
      </c>
      <c r="R32" s="216">
        <v>1</v>
      </c>
      <c r="S32" s="186">
        <v>15.29318</v>
      </c>
      <c r="T32" s="186">
        <v>0</v>
      </c>
      <c r="U32" s="186">
        <f t="shared" si="0"/>
        <v>15.29318</v>
      </c>
      <c r="V32" s="300" t="s">
        <v>823</v>
      </c>
    </row>
    <row r="33" spans="1:22" ht="27.75" customHeight="1" x14ac:dyDescent="0.25">
      <c r="A33" s="209" t="s">
        <v>108</v>
      </c>
      <c r="B33" s="209" t="s">
        <v>501</v>
      </c>
      <c r="C33" s="215" t="s">
        <v>487</v>
      </c>
      <c r="D33" s="210" t="s">
        <v>359</v>
      </c>
      <c r="E33" s="210" t="s">
        <v>488</v>
      </c>
      <c r="F33" s="211" t="s">
        <v>557</v>
      </c>
      <c r="G33" s="24" t="s">
        <v>487</v>
      </c>
      <c r="H33" s="212" t="s">
        <v>677</v>
      </c>
      <c r="I33" s="212" t="s">
        <v>602</v>
      </c>
      <c r="J33" s="213" t="s">
        <v>574</v>
      </c>
      <c r="K33" s="213" t="s">
        <v>575</v>
      </c>
      <c r="L33" s="214">
        <v>45107</v>
      </c>
      <c r="M33" s="213" t="s">
        <v>576</v>
      </c>
      <c r="N33" s="213" t="s">
        <v>577</v>
      </c>
      <c r="O33" s="214" t="s">
        <v>513</v>
      </c>
      <c r="P33" s="226">
        <v>2208</v>
      </c>
      <c r="Q33" s="25" t="s">
        <v>677</v>
      </c>
      <c r="R33" s="216">
        <v>1</v>
      </c>
      <c r="S33" s="186">
        <v>42.574709999999996</v>
      </c>
      <c r="T33" s="186">
        <v>0</v>
      </c>
      <c r="U33" s="186">
        <f t="shared" si="0"/>
        <v>42.574709999999996</v>
      </c>
      <c r="V33" s="300" t="s">
        <v>823</v>
      </c>
    </row>
    <row r="34" spans="1:22" ht="27.75" customHeight="1" x14ac:dyDescent="0.25">
      <c r="A34" s="209" t="s">
        <v>109</v>
      </c>
      <c r="B34" s="209" t="s">
        <v>501</v>
      </c>
      <c r="C34" s="215" t="s">
        <v>487</v>
      </c>
      <c r="D34" s="210" t="s">
        <v>359</v>
      </c>
      <c r="E34" s="210" t="s">
        <v>488</v>
      </c>
      <c r="F34" s="211" t="s">
        <v>557</v>
      </c>
      <c r="G34" s="24" t="s">
        <v>487</v>
      </c>
      <c r="H34" s="212" t="s">
        <v>691</v>
      </c>
      <c r="I34" s="212" t="s">
        <v>616</v>
      </c>
      <c r="J34" s="213" t="s">
        <v>574</v>
      </c>
      <c r="K34" s="213" t="s">
        <v>575</v>
      </c>
      <c r="L34" s="214">
        <v>45107</v>
      </c>
      <c r="M34" s="213" t="s">
        <v>576</v>
      </c>
      <c r="N34" s="213" t="s">
        <v>577</v>
      </c>
      <c r="O34" s="214" t="s">
        <v>513</v>
      </c>
      <c r="P34" s="226">
        <v>2208</v>
      </c>
      <c r="Q34" s="25" t="s">
        <v>691</v>
      </c>
      <c r="R34" s="216">
        <v>1</v>
      </c>
      <c r="S34" s="186">
        <v>43.09348</v>
      </c>
      <c r="T34" s="186">
        <v>0</v>
      </c>
      <c r="U34" s="186">
        <f t="shared" si="0"/>
        <v>43.09348</v>
      </c>
      <c r="V34" s="300" t="s">
        <v>823</v>
      </c>
    </row>
    <row r="35" spans="1:22" ht="27.75" customHeight="1" x14ac:dyDescent="0.25">
      <c r="A35" s="209" t="s">
        <v>110</v>
      </c>
      <c r="B35" s="209" t="s">
        <v>501</v>
      </c>
      <c r="C35" s="215" t="s">
        <v>487</v>
      </c>
      <c r="D35" s="210" t="s">
        <v>359</v>
      </c>
      <c r="E35" s="210" t="s">
        <v>488</v>
      </c>
      <c r="F35" s="211" t="s">
        <v>557</v>
      </c>
      <c r="G35" s="24" t="s">
        <v>487</v>
      </c>
      <c r="H35" s="212" t="s">
        <v>781</v>
      </c>
      <c r="I35" s="212" t="s">
        <v>604</v>
      </c>
      <c r="J35" s="213" t="s">
        <v>574</v>
      </c>
      <c r="K35" s="213" t="s">
        <v>575</v>
      </c>
      <c r="L35" s="214">
        <v>45107</v>
      </c>
      <c r="M35" s="213" t="s">
        <v>576</v>
      </c>
      <c r="N35" s="213" t="s">
        <v>577</v>
      </c>
      <c r="O35" s="214" t="s">
        <v>513</v>
      </c>
      <c r="P35" s="226">
        <v>2208</v>
      </c>
      <c r="Q35" s="25" t="s">
        <v>781</v>
      </c>
      <c r="R35" s="216">
        <v>1</v>
      </c>
      <c r="S35" s="186">
        <v>42.066270000000003</v>
      </c>
      <c r="T35" s="186">
        <v>0</v>
      </c>
      <c r="U35" s="186">
        <f t="shared" si="0"/>
        <v>42.066270000000003</v>
      </c>
      <c r="V35" s="300" t="s">
        <v>823</v>
      </c>
    </row>
    <row r="36" spans="1:22" ht="27.75" customHeight="1" x14ac:dyDescent="0.25">
      <c r="A36" s="209" t="s">
        <v>111</v>
      </c>
      <c r="B36" s="209" t="s">
        <v>501</v>
      </c>
      <c r="C36" s="215" t="s">
        <v>487</v>
      </c>
      <c r="D36" s="210" t="s">
        <v>359</v>
      </c>
      <c r="E36" s="210" t="s">
        <v>550</v>
      </c>
      <c r="F36" s="211" t="s">
        <v>561</v>
      </c>
      <c r="G36" s="24" t="s">
        <v>735</v>
      </c>
      <c r="H36" s="212" t="s">
        <v>687</v>
      </c>
      <c r="I36" s="212" t="s">
        <v>612</v>
      </c>
      <c r="J36" s="213" t="s">
        <v>574</v>
      </c>
      <c r="K36" s="213" t="s">
        <v>575</v>
      </c>
      <c r="L36" s="214">
        <v>45107</v>
      </c>
      <c r="M36" s="213" t="s">
        <v>576</v>
      </c>
      <c r="N36" s="213" t="s">
        <v>577</v>
      </c>
      <c r="O36" s="214" t="s">
        <v>513</v>
      </c>
      <c r="P36" s="226">
        <v>2208</v>
      </c>
      <c r="Q36" s="25" t="s">
        <v>687</v>
      </c>
      <c r="R36" s="216">
        <v>1</v>
      </c>
      <c r="S36" s="186">
        <v>16.174151000000002</v>
      </c>
      <c r="T36" s="186">
        <v>0</v>
      </c>
      <c r="U36" s="186">
        <f t="shared" si="0"/>
        <v>16.174151000000002</v>
      </c>
      <c r="V36" s="300" t="s">
        <v>823</v>
      </c>
    </row>
    <row r="37" spans="1:22" ht="27.75" customHeight="1" x14ac:dyDescent="0.25">
      <c r="A37" s="209" t="s">
        <v>112</v>
      </c>
      <c r="B37" s="209" t="s">
        <v>501</v>
      </c>
      <c r="C37" s="215" t="s">
        <v>487</v>
      </c>
      <c r="D37" s="210" t="s">
        <v>359</v>
      </c>
      <c r="E37" s="210" t="s">
        <v>550</v>
      </c>
      <c r="F37" s="211" t="s">
        <v>561</v>
      </c>
      <c r="G37" s="24" t="s">
        <v>735</v>
      </c>
      <c r="H37" s="212" t="s">
        <v>786</v>
      </c>
      <c r="I37" s="212" t="s">
        <v>603</v>
      </c>
      <c r="J37" s="213" t="s">
        <v>574</v>
      </c>
      <c r="K37" s="213" t="s">
        <v>575</v>
      </c>
      <c r="L37" s="214">
        <v>45107</v>
      </c>
      <c r="M37" s="213" t="s">
        <v>576</v>
      </c>
      <c r="N37" s="213" t="s">
        <v>577</v>
      </c>
      <c r="O37" s="214" t="s">
        <v>513</v>
      </c>
      <c r="P37" s="226">
        <v>2208</v>
      </c>
      <c r="Q37" s="25" t="s">
        <v>786</v>
      </c>
      <c r="R37" s="216">
        <v>1</v>
      </c>
      <c r="S37" s="186">
        <v>10.245766</v>
      </c>
      <c r="T37" s="186">
        <v>0</v>
      </c>
      <c r="U37" s="186">
        <f t="shared" si="0"/>
        <v>10.245766</v>
      </c>
      <c r="V37" s="300" t="s">
        <v>823</v>
      </c>
    </row>
    <row r="38" spans="1:22" ht="27.75" customHeight="1" x14ac:dyDescent="0.25">
      <c r="A38" s="209" t="s">
        <v>113</v>
      </c>
      <c r="B38" s="209" t="s">
        <v>501</v>
      </c>
      <c r="C38" s="215" t="s">
        <v>487</v>
      </c>
      <c r="D38" s="210" t="s">
        <v>359</v>
      </c>
      <c r="E38" s="210" t="s">
        <v>550</v>
      </c>
      <c r="F38" s="211" t="s">
        <v>561</v>
      </c>
      <c r="G38" s="24" t="s">
        <v>735</v>
      </c>
      <c r="H38" s="212" t="s">
        <v>787</v>
      </c>
      <c r="I38" s="212" t="s">
        <v>613</v>
      </c>
      <c r="J38" s="213" t="s">
        <v>574</v>
      </c>
      <c r="K38" s="213" t="s">
        <v>575</v>
      </c>
      <c r="L38" s="214">
        <v>45107</v>
      </c>
      <c r="M38" s="213" t="s">
        <v>576</v>
      </c>
      <c r="N38" s="213" t="s">
        <v>577</v>
      </c>
      <c r="O38" s="214" t="s">
        <v>513</v>
      </c>
      <c r="P38" s="226">
        <v>2208</v>
      </c>
      <c r="Q38" s="25" t="s">
        <v>787</v>
      </c>
      <c r="R38" s="216">
        <v>1</v>
      </c>
      <c r="S38" s="186">
        <v>16.296483000000002</v>
      </c>
      <c r="T38" s="186">
        <v>0</v>
      </c>
      <c r="U38" s="186">
        <f t="shared" si="0"/>
        <v>16.296483000000002</v>
      </c>
      <c r="V38" s="300" t="s">
        <v>823</v>
      </c>
    </row>
    <row r="39" spans="1:22" ht="27.75" customHeight="1" x14ac:dyDescent="0.25">
      <c r="A39" s="209" t="s">
        <v>114</v>
      </c>
      <c r="B39" s="209" t="s">
        <v>501</v>
      </c>
      <c r="C39" s="215" t="s">
        <v>487</v>
      </c>
      <c r="D39" s="210" t="s">
        <v>359</v>
      </c>
      <c r="E39" s="210" t="s">
        <v>555</v>
      </c>
      <c r="F39" s="211" t="s">
        <v>754</v>
      </c>
      <c r="G39" s="24" t="s">
        <v>762</v>
      </c>
      <c r="H39" s="212" t="s">
        <v>792</v>
      </c>
      <c r="I39" s="212" t="s">
        <v>607</v>
      </c>
      <c r="J39" s="213" t="s">
        <v>574</v>
      </c>
      <c r="K39" s="213" t="s">
        <v>575</v>
      </c>
      <c r="L39" s="214">
        <v>45107</v>
      </c>
      <c r="M39" s="213" t="s">
        <v>576</v>
      </c>
      <c r="N39" s="213" t="s">
        <v>577</v>
      </c>
      <c r="O39" s="214" t="s">
        <v>513</v>
      </c>
      <c r="P39" s="226">
        <v>2208</v>
      </c>
      <c r="Q39" s="25" t="s">
        <v>792</v>
      </c>
      <c r="R39" s="216">
        <v>1</v>
      </c>
      <c r="S39" s="186">
        <v>17.203679999999999</v>
      </c>
      <c r="T39" s="186">
        <v>0</v>
      </c>
      <c r="U39" s="186">
        <f t="shared" si="0"/>
        <v>17.203679999999999</v>
      </c>
      <c r="V39" s="300" t="s">
        <v>823</v>
      </c>
    </row>
    <row r="40" spans="1:22" ht="27.75" customHeight="1" x14ac:dyDescent="0.25">
      <c r="A40" s="209" t="s">
        <v>115</v>
      </c>
      <c r="B40" s="209" t="s">
        <v>501</v>
      </c>
      <c r="C40" s="215" t="s">
        <v>487</v>
      </c>
      <c r="D40" s="210" t="s">
        <v>359</v>
      </c>
      <c r="E40" s="210" t="s">
        <v>555</v>
      </c>
      <c r="F40" s="211" t="s">
        <v>754</v>
      </c>
      <c r="G40" s="24" t="s">
        <v>762</v>
      </c>
      <c r="H40" s="212" t="s">
        <v>793</v>
      </c>
      <c r="I40" s="212" t="s">
        <v>608</v>
      </c>
      <c r="J40" s="213" t="s">
        <v>574</v>
      </c>
      <c r="K40" s="213" t="s">
        <v>575</v>
      </c>
      <c r="L40" s="214">
        <v>45107</v>
      </c>
      <c r="M40" s="213" t="s">
        <v>576</v>
      </c>
      <c r="N40" s="213" t="s">
        <v>577</v>
      </c>
      <c r="O40" s="214" t="s">
        <v>513</v>
      </c>
      <c r="P40" s="226">
        <v>2208</v>
      </c>
      <c r="Q40" s="25" t="s">
        <v>793</v>
      </c>
      <c r="R40" s="216">
        <v>1</v>
      </c>
      <c r="S40" s="186">
        <v>17.484070000000003</v>
      </c>
      <c r="T40" s="186">
        <v>0</v>
      </c>
      <c r="U40" s="186">
        <f t="shared" si="0"/>
        <v>17.484070000000003</v>
      </c>
      <c r="V40" s="300" t="s">
        <v>823</v>
      </c>
    </row>
    <row r="41" spans="1:22" ht="27.75" customHeight="1" x14ac:dyDescent="0.25">
      <c r="A41" s="209" t="s">
        <v>116</v>
      </c>
      <c r="B41" s="209" t="s">
        <v>501</v>
      </c>
      <c r="C41" s="215" t="s">
        <v>935</v>
      </c>
      <c r="D41" s="210" t="s">
        <v>359</v>
      </c>
      <c r="E41" s="210" t="s">
        <v>488</v>
      </c>
      <c r="F41" s="211" t="s">
        <v>919</v>
      </c>
      <c r="G41" s="24" t="s">
        <v>763</v>
      </c>
      <c r="H41" s="212" t="s">
        <v>797</v>
      </c>
      <c r="I41" s="212" t="s">
        <v>625</v>
      </c>
      <c r="J41" s="213" t="s">
        <v>574</v>
      </c>
      <c r="K41" s="213" t="s">
        <v>575</v>
      </c>
      <c r="L41" s="214">
        <v>45107</v>
      </c>
      <c r="M41" s="213" t="s">
        <v>576</v>
      </c>
      <c r="N41" s="213" t="s">
        <v>577</v>
      </c>
      <c r="O41" s="214" t="s">
        <v>513</v>
      </c>
      <c r="P41" s="226">
        <v>2208</v>
      </c>
      <c r="Q41" s="25" t="s">
        <v>797</v>
      </c>
      <c r="R41" s="216">
        <v>1</v>
      </c>
      <c r="S41" s="186">
        <v>11.713293</v>
      </c>
      <c r="T41" s="186">
        <v>0</v>
      </c>
      <c r="U41" s="186">
        <f t="shared" si="0"/>
        <v>11.713293</v>
      </c>
      <c r="V41" s="300" t="s">
        <v>823</v>
      </c>
    </row>
    <row r="42" spans="1:22" ht="27.75" customHeight="1" x14ac:dyDescent="0.25">
      <c r="A42" s="209" t="s">
        <v>117</v>
      </c>
      <c r="B42" s="209" t="s">
        <v>501</v>
      </c>
      <c r="C42" s="215" t="s">
        <v>935</v>
      </c>
      <c r="D42" s="210" t="s">
        <v>359</v>
      </c>
      <c r="E42" s="210" t="s">
        <v>488</v>
      </c>
      <c r="F42" s="211" t="s">
        <v>919</v>
      </c>
      <c r="G42" s="24" t="s">
        <v>763</v>
      </c>
      <c r="H42" s="212" t="s">
        <v>920</v>
      </c>
      <c r="I42" s="212" t="s">
        <v>625</v>
      </c>
      <c r="J42" s="213" t="s">
        <v>574</v>
      </c>
      <c r="K42" s="213" t="s">
        <v>575</v>
      </c>
      <c r="L42" s="214">
        <v>45107</v>
      </c>
      <c r="M42" s="213" t="s">
        <v>576</v>
      </c>
      <c r="N42" s="213" t="s">
        <v>577</v>
      </c>
      <c r="O42" s="214" t="s">
        <v>513</v>
      </c>
      <c r="P42" s="226">
        <v>2208</v>
      </c>
      <c r="Q42" s="25" t="s">
        <v>920</v>
      </c>
      <c r="R42" s="216">
        <v>1</v>
      </c>
      <c r="S42" s="186">
        <v>11.696883999999999</v>
      </c>
      <c r="T42" s="186">
        <v>0</v>
      </c>
      <c r="U42" s="186">
        <f t="shared" si="0"/>
        <v>11.696883999999999</v>
      </c>
      <c r="V42" s="300" t="s">
        <v>823</v>
      </c>
    </row>
    <row r="43" spans="1:22" ht="27.75" customHeight="1" x14ac:dyDescent="0.25">
      <c r="A43" s="209" t="s">
        <v>118</v>
      </c>
      <c r="B43" s="209" t="s">
        <v>501</v>
      </c>
      <c r="C43" s="215" t="s">
        <v>487</v>
      </c>
      <c r="D43" s="210" t="s">
        <v>746</v>
      </c>
      <c r="E43" s="210" t="s">
        <v>555</v>
      </c>
      <c r="F43" s="211" t="s">
        <v>560</v>
      </c>
      <c r="G43" s="24" t="s">
        <v>734</v>
      </c>
      <c r="H43" s="212" t="s">
        <v>921</v>
      </c>
      <c r="I43" s="212" t="s">
        <v>578</v>
      </c>
      <c r="J43" s="213" t="s">
        <v>574</v>
      </c>
      <c r="K43" s="213" t="s">
        <v>575</v>
      </c>
      <c r="L43" s="214">
        <v>45107</v>
      </c>
      <c r="M43" s="213" t="s">
        <v>576</v>
      </c>
      <c r="N43" s="213" t="s">
        <v>577</v>
      </c>
      <c r="O43" s="214" t="s">
        <v>513</v>
      </c>
      <c r="P43" s="226">
        <v>2208</v>
      </c>
      <c r="Q43" s="25" t="s">
        <v>921</v>
      </c>
      <c r="R43" s="216">
        <v>1</v>
      </c>
      <c r="S43" s="186">
        <v>13.513299999999999</v>
      </c>
      <c r="T43" s="186">
        <v>0</v>
      </c>
      <c r="U43" s="186">
        <f t="shared" si="0"/>
        <v>13.513299999999999</v>
      </c>
      <c r="V43" s="300" t="s">
        <v>823</v>
      </c>
    </row>
    <row r="44" spans="1:22" ht="27.75" customHeight="1" x14ac:dyDescent="0.25">
      <c r="A44" s="209" t="s">
        <v>119</v>
      </c>
      <c r="B44" s="209" t="s">
        <v>501</v>
      </c>
      <c r="C44" s="215" t="s">
        <v>487</v>
      </c>
      <c r="D44" s="210" t="s">
        <v>359</v>
      </c>
      <c r="E44" s="210" t="s">
        <v>555</v>
      </c>
      <c r="F44" s="211" t="s">
        <v>560</v>
      </c>
      <c r="G44" s="24" t="s">
        <v>734</v>
      </c>
      <c r="H44" s="212" t="s">
        <v>684</v>
      </c>
      <c r="I44" s="212" t="s">
        <v>609</v>
      </c>
      <c r="J44" s="213" t="s">
        <v>574</v>
      </c>
      <c r="K44" s="213" t="s">
        <v>575</v>
      </c>
      <c r="L44" s="214">
        <v>45107</v>
      </c>
      <c r="M44" s="213" t="s">
        <v>576</v>
      </c>
      <c r="N44" s="213" t="s">
        <v>577</v>
      </c>
      <c r="O44" s="214" t="s">
        <v>513</v>
      </c>
      <c r="P44" s="226">
        <v>2208</v>
      </c>
      <c r="Q44" s="25" t="s">
        <v>684</v>
      </c>
      <c r="R44" s="216">
        <v>1</v>
      </c>
      <c r="S44" s="186">
        <v>11.463760000000001</v>
      </c>
      <c r="T44" s="186">
        <v>0</v>
      </c>
      <c r="U44" s="186">
        <f t="shared" si="0"/>
        <v>11.463760000000001</v>
      </c>
      <c r="V44" s="300" t="s">
        <v>823</v>
      </c>
    </row>
    <row r="45" spans="1:22" ht="27.75" customHeight="1" x14ac:dyDescent="0.25">
      <c r="A45" s="209" t="s">
        <v>120</v>
      </c>
      <c r="B45" s="209" t="s">
        <v>501</v>
      </c>
      <c r="C45" s="215" t="s">
        <v>487</v>
      </c>
      <c r="D45" s="210" t="s">
        <v>359</v>
      </c>
      <c r="E45" s="210" t="s">
        <v>555</v>
      </c>
      <c r="F45" s="211" t="s">
        <v>560</v>
      </c>
      <c r="G45" s="24" t="s">
        <v>734</v>
      </c>
      <c r="H45" s="212" t="s">
        <v>685</v>
      </c>
      <c r="I45" s="212" t="s">
        <v>610</v>
      </c>
      <c r="J45" s="213" t="s">
        <v>574</v>
      </c>
      <c r="K45" s="213" t="s">
        <v>575</v>
      </c>
      <c r="L45" s="214">
        <v>45107</v>
      </c>
      <c r="M45" s="213" t="s">
        <v>576</v>
      </c>
      <c r="N45" s="213" t="s">
        <v>577</v>
      </c>
      <c r="O45" s="214" t="s">
        <v>513</v>
      </c>
      <c r="P45" s="226">
        <v>2208</v>
      </c>
      <c r="Q45" s="25" t="s">
        <v>685</v>
      </c>
      <c r="R45" s="216">
        <v>1</v>
      </c>
      <c r="S45" s="186">
        <v>11.623340000000001</v>
      </c>
      <c r="T45" s="186">
        <v>0</v>
      </c>
      <c r="U45" s="186">
        <f t="shared" si="0"/>
        <v>11.623340000000001</v>
      </c>
      <c r="V45" s="300" t="s">
        <v>823</v>
      </c>
    </row>
    <row r="46" spans="1:22" ht="27.75" customHeight="1" x14ac:dyDescent="0.25">
      <c r="A46" s="209" t="s">
        <v>121</v>
      </c>
      <c r="B46" s="209" t="s">
        <v>501</v>
      </c>
      <c r="C46" s="215" t="s">
        <v>487</v>
      </c>
      <c r="D46" s="210" t="s">
        <v>359</v>
      </c>
      <c r="E46" s="210" t="s">
        <v>555</v>
      </c>
      <c r="F46" s="211" t="s">
        <v>560</v>
      </c>
      <c r="G46" s="24" t="s">
        <v>734</v>
      </c>
      <c r="H46" s="212" t="s">
        <v>686</v>
      </c>
      <c r="I46" s="212" t="s">
        <v>611</v>
      </c>
      <c r="J46" s="213" t="s">
        <v>574</v>
      </c>
      <c r="K46" s="213" t="s">
        <v>575</v>
      </c>
      <c r="L46" s="214">
        <v>45107</v>
      </c>
      <c r="M46" s="213" t="s">
        <v>576</v>
      </c>
      <c r="N46" s="213" t="s">
        <v>577</v>
      </c>
      <c r="O46" s="214" t="s">
        <v>513</v>
      </c>
      <c r="P46" s="226">
        <v>2208</v>
      </c>
      <c r="Q46" s="25" t="s">
        <v>686</v>
      </c>
      <c r="R46" s="216">
        <v>1</v>
      </c>
      <c r="S46" s="186">
        <v>5.9313099999999999</v>
      </c>
      <c r="T46" s="186">
        <v>0</v>
      </c>
      <c r="U46" s="186">
        <f t="shared" si="0"/>
        <v>5.9313099999999999</v>
      </c>
      <c r="V46" s="300" t="s">
        <v>823</v>
      </c>
    </row>
    <row r="47" spans="1:22" ht="27.75" customHeight="1" x14ac:dyDescent="0.25">
      <c r="A47" s="209" t="s">
        <v>122</v>
      </c>
      <c r="B47" s="209" t="s">
        <v>501</v>
      </c>
      <c r="C47" s="215" t="s">
        <v>487</v>
      </c>
      <c r="D47" s="210" t="s">
        <v>746</v>
      </c>
      <c r="E47" s="210" t="s">
        <v>567</v>
      </c>
      <c r="F47" s="211" t="s">
        <v>547</v>
      </c>
      <c r="G47" s="24" t="s">
        <v>722</v>
      </c>
      <c r="H47" s="212" t="s">
        <v>656</v>
      </c>
      <c r="I47" s="212" t="s">
        <v>581</v>
      </c>
      <c r="J47" s="213" t="s">
        <v>574</v>
      </c>
      <c r="K47" s="213" t="s">
        <v>575</v>
      </c>
      <c r="L47" s="214">
        <v>45107</v>
      </c>
      <c r="M47" s="213" t="s">
        <v>576</v>
      </c>
      <c r="N47" s="213" t="s">
        <v>577</v>
      </c>
      <c r="O47" s="214" t="s">
        <v>513</v>
      </c>
      <c r="P47" s="226">
        <v>2208</v>
      </c>
      <c r="Q47" s="25" t="s">
        <v>656</v>
      </c>
      <c r="R47" s="216">
        <v>1</v>
      </c>
      <c r="S47" s="186">
        <v>9.7253530000000001</v>
      </c>
      <c r="T47" s="186">
        <v>0</v>
      </c>
      <c r="U47" s="186">
        <f t="shared" si="0"/>
        <v>9.7253530000000001</v>
      </c>
      <c r="V47" s="300" t="s">
        <v>823</v>
      </c>
    </row>
    <row r="48" spans="1:22" ht="27.75" customHeight="1" x14ac:dyDescent="0.25">
      <c r="A48" s="209" t="s">
        <v>123</v>
      </c>
      <c r="B48" s="209" t="s">
        <v>501</v>
      </c>
      <c r="C48" s="215" t="s">
        <v>487</v>
      </c>
      <c r="D48" s="210" t="s">
        <v>746</v>
      </c>
      <c r="E48" s="210" t="s">
        <v>567</v>
      </c>
      <c r="F48" s="211" t="s">
        <v>547</v>
      </c>
      <c r="G48" s="24" t="s">
        <v>722</v>
      </c>
      <c r="H48" s="212" t="s">
        <v>922</v>
      </c>
      <c r="I48" s="212" t="s">
        <v>637</v>
      </c>
      <c r="J48" s="213" t="s">
        <v>574</v>
      </c>
      <c r="K48" s="213" t="s">
        <v>575</v>
      </c>
      <c r="L48" s="214">
        <v>45107</v>
      </c>
      <c r="M48" s="213" t="s">
        <v>576</v>
      </c>
      <c r="N48" s="213" t="s">
        <v>577</v>
      </c>
      <c r="O48" s="214" t="s">
        <v>513</v>
      </c>
      <c r="P48" s="226">
        <v>2208</v>
      </c>
      <c r="Q48" s="25" t="s">
        <v>922</v>
      </c>
      <c r="R48" s="216">
        <v>1</v>
      </c>
      <c r="S48" s="186">
        <v>40.999879999999997</v>
      </c>
      <c r="T48" s="186">
        <v>0</v>
      </c>
      <c r="U48" s="186">
        <f t="shared" si="0"/>
        <v>40.999879999999997</v>
      </c>
      <c r="V48" s="300" t="s">
        <v>823</v>
      </c>
    </row>
    <row r="49" spans="1:22" ht="27.75" customHeight="1" x14ac:dyDescent="0.25">
      <c r="A49" s="209" t="s">
        <v>124</v>
      </c>
      <c r="B49" s="209" t="s">
        <v>501</v>
      </c>
      <c r="C49" s="215" t="s">
        <v>487</v>
      </c>
      <c r="D49" s="210" t="s">
        <v>359</v>
      </c>
      <c r="E49" s="210" t="s">
        <v>567</v>
      </c>
      <c r="F49" s="211" t="s">
        <v>547</v>
      </c>
      <c r="G49" s="24" t="s">
        <v>722</v>
      </c>
      <c r="H49" s="212" t="s">
        <v>680</v>
      </c>
      <c r="I49" s="212" t="s">
        <v>605</v>
      </c>
      <c r="J49" s="213" t="s">
        <v>574</v>
      </c>
      <c r="K49" s="213" t="s">
        <v>575</v>
      </c>
      <c r="L49" s="214">
        <v>45107</v>
      </c>
      <c r="M49" s="213" t="s">
        <v>576</v>
      </c>
      <c r="N49" s="213" t="s">
        <v>577</v>
      </c>
      <c r="O49" s="214" t="s">
        <v>513</v>
      </c>
      <c r="P49" s="226">
        <v>2208</v>
      </c>
      <c r="Q49" s="25" t="s">
        <v>680</v>
      </c>
      <c r="R49" s="216">
        <v>1</v>
      </c>
      <c r="S49" s="186">
        <v>7.092486000000001</v>
      </c>
      <c r="T49" s="186">
        <v>0</v>
      </c>
      <c r="U49" s="186">
        <f t="shared" si="0"/>
        <v>7.092486000000001</v>
      </c>
      <c r="V49" s="300" t="s">
        <v>823</v>
      </c>
    </row>
    <row r="50" spans="1:22" ht="27.75" customHeight="1" x14ac:dyDescent="0.25">
      <c r="A50" s="209" t="s">
        <v>125</v>
      </c>
      <c r="B50" s="209" t="s">
        <v>501</v>
      </c>
      <c r="C50" s="215" t="s">
        <v>487</v>
      </c>
      <c r="D50" s="210" t="s">
        <v>359</v>
      </c>
      <c r="E50" s="210" t="s">
        <v>567</v>
      </c>
      <c r="F50" s="211" t="s">
        <v>547</v>
      </c>
      <c r="G50" s="24" t="s">
        <v>722</v>
      </c>
      <c r="H50" s="212" t="s">
        <v>681</v>
      </c>
      <c r="I50" s="212" t="s">
        <v>606</v>
      </c>
      <c r="J50" s="213" t="s">
        <v>574</v>
      </c>
      <c r="K50" s="213" t="s">
        <v>575</v>
      </c>
      <c r="L50" s="214">
        <v>45107</v>
      </c>
      <c r="M50" s="213" t="s">
        <v>576</v>
      </c>
      <c r="N50" s="213" t="s">
        <v>577</v>
      </c>
      <c r="O50" s="214" t="s">
        <v>513</v>
      </c>
      <c r="P50" s="226">
        <v>2208</v>
      </c>
      <c r="Q50" s="25" t="s">
        <v>681</v>
      </c>
      <c r="R50" s="216">
        <v>1</v>
      </c>
      <c r="S50" s="186">
        <v>6.9017049999999998</v>
      </c>
      <c r="T50" s="186">
        <v>0</v>
      </c>
      <c r="U50" s="186">
        <f t="shared" si="0"/>
        <v>6.9017049999999998</v>
      </c>
      <c r="V50" s="300" t="s">
        <v>823</v>
      </c>
    </row>
    <row r="51" spans="1:22" ht="27.75" customHeight="1" x14ac:dyDescent="0.25">
      <c r="A51" s="209" t="s">
        <v>126</v>
      </c>
      <c r="B51" s="209" t="s">
        <v>501</v>
      </c>
      <c r="C51" s="215" t="s">
        <v>487</v>
      </c>
      <c r="D51" s="210" t="s">
        <v>359</v>
      </c>
      <c r="E51" s="210" t="s">
        <v>568</v>
      </c>
      <c r="F51" s="211" t="s">
        <v>757</v>
      </c>
      <c r="G51" s="24" t="s">
        <v>767</v>
      </c>
      <c r="H51" s="212" t="s">
        <v>817</v>
      </c>
      <c r="I51" s="212" t="s">
        <v>607</v>
      </c>
      <c r="J51" s="213" t="s">
        <v>574</v>
      </c>
      <c r="K51" s="213" t="s">
        <v>575</v>
      </c>
      <c r="L51" s="214">
        <v>45107</v>
      </c>
      <c r="M51" s="213" t="s">
        <v>576</v>
      </c>
      <c r="N51" s="213" t="s">
        <v>577</v>
      </c>
      <c r="O51" s="214" t="s">
        <v>513</v>
      </c>
      <c r="P51" s="226">
        <v>2208</v>
      </c>
      <c r="Q51" s="25" t="s">
        <v>817</v>
      </c>
      <c r="R51" s="216">
        <v>1</v>
      </c>
      <c r="S51" s="186">
        <v>35.582729999999998</v>
      </c>
      <c r="T51" s="186">
        <v>0</v>
      </c>
      <c r="U51" s="186">
        <f t="shared" si="0"/>
        <v>35.582729999999998</v>
      </c>
      <c r="V51" s="300" t="s">
        <v>823</v>
      </c>
    </row>
    <row r="52" spans="1:22" ht="27.75" customHeight="1" x14ac:dyDescent="0.25">
      <c r="A52" s="209" t="s">
        <v>127</v>
      </c>
      <c r="B52" s="209" t="s">
        <v>501</v>
      </c>
      <c r="C52" s="215" t="s">
        <v>487</v>
      </c>
      <c r="D52" s="210" t="s">
        <v>359</v>
      </c>
      <c r="E52" s="210" t="s">
        <v>568</v>
      </c>
      <c r="F52" s="211" t="s">
        <v>757</v>
      </c>
      <c r="G52" s="24" t="s">
        <v>767</v>
      </c>
      <c r="H52" s="212" t="s">
        <v>818</v>
      </c>
      <c r="I52" s="212" t="s">
        <v>614</v>
      </c>
      <c r="J52" s="213" t="s">
        <v>574</v>
      </c>
      <c r="K52" s="213" t="s">
        <v>575</v>
      </c>
      <c r="L52" s="214">
        <v>45107</v>
      </c>
      <c r="M52" s="213" t="s">
        <v>576</v>
      </c>
      <c r="N52" s="213" t="s">
        <v>577</v>
      </c>
      <c r="O52" s="214" t="s">
        <v>513</v>
      </c>
      <c r="P52" s="226">
        <v>2208</v>
      </c>
      <c r="Q52" s="25" t="s">
        <v>818</v>
      </c>
      <c r="R52" s="216">
        <v>1</v>
      </c>
      <c r="S52" s="186">
        <v>23.073092000000003</v>
      </c>
      <c r="T52" s="186">
        <v>0</v>
      </c>
      <c r="U52" s="186">
        <f t="shared" si="0"/>
        <v>23.073092000000003</v>
      </c>
      <c r="V52" s="300" t="s">
        <v>823</v>
      </c>
    </row>
    <row r="53" spans="1:22" ht="27.75" customHeight="1" x14ac:dyDescent="0.25">
      <c r="A53" s="209" t="s">
        <v>128</v>
      </c>
      <c r="B53" s="209" t="s">
        <v>501</v>
      </c>
      <c r="C53" s="215" t="s">
        <v>487</v>
      </c>
      <c r="D53" s="210" t="s">
        <v>359</v>
      </c>
      <c r="E53" s="210" t="s">
        <v>568</v>
      </c>
      <c r="F53" s="211" t="s">
        <v>757</v>
      </c>
      <c r="G53" s="24" t="s">
        <v>767</v>
      </c>
      <c r="H53" s="212" t="s">
        <v>819</v>
      </c>
      <c r="I53" s="212" t="s">
        <v>615</v>
      </c>
      <c r="J53" s="213" t="s">
        <v>574</v>
      </c>
      <c r="K53" s="213" t="s">
        <v>575</v>
      </c>
      <c r="L53" s="214">
        <v>45107</v>
      </c>
      <c r="M53" s="213" t="s">
        <v>576</v>
      </c>
      <c r="N53" s="213" t="s">
        <v>577</v>
      </c>
      <c r="O53" s="214" t="s">
        <v>513</v>
      </c>
      <c r="P53" s="226">
        <v>2208</v>
      </c>
      <c r="Q53" s="25" t="s">
        <v>819</v>
      </c>
      <c r="R53" s="216">
        <v>1</v>
      </c>
      <c r="S53" s="186">
        <v>35.250748999999999</v>
      </c>
      <c r="T53" s="186">
        <v>0</v>
      </c>
      <c r="U53" s="186">
        <f t="shared" si="0"/>
        <v>35.250748999999999</v>
      </c>
      <c r="V53" s="300" t="s">
        <v>823</v>
      </c>
    </row>
    <row r="54" spans="1:22" ht="27.75" customHeight="1" x14ac:dyDescent="0.25">
      <c r="A54" s="209" t="s">
        <v>129</v>
      </c>
      <c r="B54" s="209" t="s">
        <v>501</v>
      </c>
      <c r="C54" s="215" t="s">
        <v>491</v>
      </c>
      <c r="D54" s="210" t="s">
        <v>359</v>
      </c>
      <c r="E54" s="210" t="s">
        <v>488</v>
      </c>
      <c r="F54" s="211" t="s">
        <v>751</v>
      </c>
      <c r="G54" s="24" t="s">
        <v>760</v>
      </c>
      <c r="H54" s="212" t="s">
        <v>782</v>
      </c>
      <c r="I54" s="212" t="s">
        <v>619</v>
      </c>
      <c r="J54" s="213" t="s">
        <v>574</v>
      </c>
      <c r="K54" s="213" t="s">
        <v>575</v>
      </c>
      <c r="L54" s="214">
        <v>45107</v>
      </c>
      <c r="M54" s="213" t="s">
        <v>576</v>
      </c>
      <c r="N54" s="213" t="s">
        <v>577</v>
      </c>
      <c r="O54" s="214" t="s">
        <v>513</v>
      </c>
      <c r="P54" s="226">
        <v>2208</v>
      </c>
      <c r="Q54" s="25" t="s">
        <v>782</v>
      </c>
      <c r="R54" s="216">
        <v>1</v>
      </c>
      <c r="S54" s="186">
        <v>10.342531000000001</v>
      </c>
      <c r="T54" s="186">
        <v>0</v>
      </c>
      <c r="U54" s="186">
        <f t="shared" si="0"/>
        <v>10.342531000000001</v>
      </c>
      <c r="V54" s="300" t="s">
        <v>823</v>
      </c>
    </row>
    <row r="55" spans="1:22" ht="27.75" customHeight="1" x14ac:dyDescent="0.25">
      <c r="A55" s="209" t="s">
        <v>130</v>
      </c>
      <c r="B55" s="209" t="s">
        <v>501</v>
      </c>
      <c r="C55" s="215" t="s">
        <v>491</v>
      </c>
      <c r="D55" s="210" t="s">
        <v>359</v>
      </c>
      <c r="E55" s="210" t="s">
        <v>488</v>
      </c>
      <c r="F55" s="211" t="s">
        <v>751</v>
      </c>
      <c r="G55" s="24" t="s">
        <v>760</v>
      </c>
      <c r="H55" s="212" t="s">
        <v>783</v>
      </c>
      <c r="I55" s="212" t="s">
        <v>603</v>
      </c>
      <c r="J55" s="213" t="s">
        <v>574</v>
      </c>
      <c r="K55" s="213" t="s">
        <v>575</v>
      </c>
      <c r="L55" s="214">
        <v>45107</v>
      </c>
      <c r="M55" s="213" t="s">
        <v>576</v>
      </c>
      <c r="N55" s="213" t="s">
        <v>577</v>
      </c>
      <c r="O55" s="214" t="s">
        <v>513</v>
      </c>
      <c r="P55" s="226">
        <v>2208</v>
      </c>
      <c r="Q55" s="25" t="s">
        <v>783</v>
      </c>
      <c r="R55" s="216">
        <v>1</v>
      </c>
      <c r="S55" s="186">
        <v>9.9421160000000004</v>
      </c>
      <c r="T55" s="186">
        <v>0</v>
      </c>
      <c r="U55" s="186">
        <f t="shared" si="0"/>
        <v>9.9421160000000004</v>
      </c>
      <c r="V55" s="300" t="s">
        <v>823</v>
      </c>
    </row>
    <row r="56" spans="1:22" ht="27.75" customHeight="1" x14ac:dyDescent="0.25">
      <c r="A56" s="209" t="s">
        <v>131</v>
      </c>
      <c r="B56" s="209" t="s">
        <v>501</v>
      </c>
      <c r="C56" s="215" t="s">
        <v>491</v>
      </c>
      <c r="D56" s="210" t="s">
        <v>359</v>
      </c>
      <c r="E56" s="210" t="s">
        <v>488</v>
      </c>
      <c r="F56" s="211" t="s">
        <v>559</v>
      </c>
      <c r="G56" s="24" t="s">
        <v>491</v>
      </c>
      <c r="H56" s="212" t="s">
        <v>1358</v>
      </c>
      <c r="I56" s="212" t="s">
        <v>607</v>
      </c>
      <c r="J56" s="213" t="s">
        <v>574</v>
      </c>
      <c r="K56" s="213" t="s">
        <v>575</v>
      </c>
      <c r="L56" s="214">
        <v>45107</v>
      </c>
      <c r="M56" s="213" t="s">
        <v>576</v>
      </c>
      <c r="N56" s="213" t="s">
        <v>577</v>
      </c>
      <c r="O56" s="214" t="s">
        <v>513</v>
      </c>
      <c r="P56" s="226">
        <v>2208</v>
      </c>
      <c r="Q56" s="25" t="s">
        <v>1358</v>
      </c>
      <c r="R56" s="216">
        <v>1</v>
      </c>
      <c r="S56" s="186">
        <v>16.731071999999998</v>
      </c>
      <c r="T56" s="186">
        <v>0</v>
      </c>
      <c r="U56" s="186">
        <f t="shared" si="0"/>
        <v>16.731071999999998</v>
      </c>
      <c r="V56" s="300" t="s">
        <v>823</v>
      </c>
    </row>
    <row r="57" spans="1:22" ht="27.75" customHeight="1" x14ac:dyDescent="0.25">
      <c r="A57" s="209" t="s">
        <v>132</v>
      </c>
      <c r="B57" s="209" t="s">
        <v>501</v>
      </c>
      <c r="C57" s="215" t="s">
        <v>491</v>
      </c>
      <c r="D57" s="210" t="s">
        <v>359</v>
      </c>
      <c r="E57" s="210" t="s">
        <v>488</v>
      </c>
      <c r="F57" s="211" t="s">
        <v>559</v>
      </c>
      <c r="G57" s="24" t="s">
        <v>491</v>
      </c>
      <c r="H57" s="212" t="s">
        <v>683</v>
      </c>
      <c r="I57" s="212" t="s">
        <v>608</v>
      </c>
      <c r="J57" s="213" t="s">
        <v>574</v>
      </c>
      <c r="K57" s="213" t="s">
        <v>575</v>
      </c>
      <c r="L57" s="214">
        <v>45107</v>
      </c>
      <c r="M57" s="213" t="s">
        <v>576</v>
      </c>
      <c r="N57" s="213" t="s">
        <v>577</v>
      </c>
      <c r="O57" s="214" t="s">
        <v>513</v>
      </c>
      <c r="P57" s="226">
        <v>2208</v>
      </c>
      <c r="Q57" s="25" t="s">
        <v>683</v>
      </c>
      <c r="R57" s="216">
        <v>1</v>
      </c>
      <c r="S57" s="186">
        <v>16.724177999999998</v>
      </c>
      <c r="T57" s="186">
        <v>0</v>
      </c>
      <c r="U57" s="186">
        <f t="shared" si="0"/>
        <v>16.724177999999998</v>
      </c>
      <c r="V57" s="300" t="s">
        <v>823</v>
      </c>
    </row>
    <row r="58" spans="1:22" ht="27.75" customHeight="1" x14ac:dyDescent="0.25">
      <c r="A58" s="209" t="s">
        <v>133</v>
      </c>
      <c r="B58" s="209" t="s">
        <v>501</v>
      </c>
      <c r="C58" s="215" t="s">
        <v>491</v>
      </c>
      <c r="D58" s="210" t="s">
        <v>359</v>
      </c>
      <c r="E58" s="210" t="s">
        <v>488</v>
      </c>
      <c r="F58" s="211" t="s">
        <v>559</v>
      </c>
      <c r="G58" s="24" t="s">
        <v>491</v>
      </c>
      <c r="H58" s="212" t="s">
        <v>690</v>
      </c>
      <c r="I58" s="212" t="s">
        <v>615</v>
      </c>
      <c r="J58" s="213" t="s">
        <v>574</v>
      </c>
      <c r="K58" s="213" t="s">
        <v>575</v>
      </c>
      <c r="L58" s="214">
        <v>45107</v>
      </c>
      <c r="M58" s="213" t="s">
        <v>576</v>
      </c>
      <c r="N58" s="213" t="s">
        <v>577</v>
      </c>
      <c r="O58" s="214" t="s">
        <v>513</v>
      </c>
      <c r="P58" s="226">
        <v>2208</v>
      </c>
      <c r="Q58" s="25" t="s">
        <v>690</v>
      </c>
      <c r="R58" s="216">
        <v>1</v>
      </c>
      <c r="S58" s="186">
        <v>17.694013999999999</v>
      </c>
      <c r="T58" s="186">
        <v>0</v>
      </c>
      <c r="U58" s="186">
        <f t="shared" si="0"/>
        <v>17.694013999999999</v>
      </c>
      <c r="V58" s="300" t="s">
        <v>823</v>
      </c>
    </row>
    <row r="59" spans="1:22" ht="27.75" customHeight="1" x14ac:dyDescent="0.25">
      <c r="A59" s="209" t="s">
        <v>134</v>
      </c>
      <c r="B59" s="209" t="s">
        <v>501</v>
      </c>
      <c r="C59" s="215" t="s">
        <v>491</v>
      </c>
      <c r="D59" s="210" t="s">
        <v>359</v>
      </c>
      <c r="E59" s="210" t="s">
        <v>488</v>
      </c>
      <c r="F59" s="211" t="s">
        <v>559</v>
      </c>
      <c r="G59" s="24" t="s">
        <v>491</v>
      </c>
      <c r="H59" s="212" t="s">
        <v>721</v>
      </c>
      <c r="I59" s="212" t="s">
        <v>651</v>
      </c>
      <c r="J59" s="213" t="s">
        <v>574</v>
      </c>
      <c r="K59" s="213" t="s">
        <v>575</v>
      </c>
      <c r="L59" s="214">
        <v>45107</v>
      </c>
      <c r="M59" s="213" t="s">
        <v>576</v>
      </c>
      <c r="N59" s="213" t="s">
        <v>577</v>
      </c>
      <c r="O59" s="214" t="s">
        <v>513</v>
      </c>
      <c r="P59" s="226">
        <v>2208</v>
      </c>
      <c r="Q59" s="25" t="s">
        <v>721</v>
      </c>
      <c r="R59" s="216">
        <v>1</v>
      </c>
      <c r="S59" s="186">
        <v>0.15124700000000002</v>
      </c>
      <c r="T59" s="186">
        <v>0</v>
      </c>
      <c r="U59" s="186">
        <f t="shared" si="0"/>
        <v>0.15124700000000002</v>
      </c>
      <c r="V59" s="300" t="s">
        <v>823</v>
      </c>
    </row>
    <row r="60" spans="1:22" ht="27.75" customHeight="1" x14ac:dyDescent="0.25">
      <c r="A60" s="209" t="s">
        <v>135</v>
      </c>
      <c r="B60" s="209" t="s">
        <v>501</v>
      </c>
      <c r="C60" s="215" t="s">
        <v>491</v>
      </c>
      <c r="D60" s="210" t="s">
        <v>359</v>
      </c>
      <c r="E60" s="210" t="s">
        <v>1345</v>
      </c>
      <c r="F60" s="211" t="s">
        <v>559</v>
      </c>
      <c r="G60" s="24" t="s">
        <v>491</v>
      </c>
      <c r="H60" s="212" t="s">
        <v>1347</v>
      </c>
      <c r="I60" s="212" t="s">
        <v>1346</v>
      </c>
      <c r="J60" s="213" t="s">
        <v>574</v>
      </c>
      <c r="K60" s="213" t="s">
        <v>575</v>
      </c>
      <c r="L60" s="214">
        <v>45107</v>
      </c>
      <c r="M60" s="213" t="s">
        <v>576</v>
      </c>
      <c r="N60" s="213" t="s">
        <v>577</v>
      </c>
      <c r="O60" s="214" t="s">
        <v>513</v>
      </c>
      <c r="P60" s="226">
        <v>2208</v>
      </c>
      <c r="Q60" s="25" t="s">
        <v>1347</v>
      </c>
      <c r="R60" s="216">
        <v>1</v>
      </c>
      <c r="S60" s="186">
        <v>0.23694500000000002</v>
      </c>
      <c r="T60" s="186">
        <v>0</v>
      </c>
      <c r="U60" s="186">
        <f t="shared" si="0"/>
        <v>0.23694500000000002</v>
      </c>
      <c r="V60" s="300" t="s">
        <v>823</v>
      </c>
    </row>
    <row r="61" spans="1:22" ht="27.75" customHeight="1" x14ac:dyDescent="0.25">
      <c r="A61" s="209" t="s">
        <v>136</v>
      </c>
      <c r="B61" s="209" t="s">
        <v>501</v>
      </c>
      <c r="C61" s="215" t="s">
        <v>491</v>
      </c>
      <c r="D61" s="210" t="s">
        <v>359</v>
      </c>
      <c r="E61" s="210" t="s">
        <v>488</v>
      </c>
      <c r="F61" s="211" t="s">
        <v>752</v>
      </c>
      <c r="G61" s="24" t="s">
        <v>918</v>
      </c>
      <c r="H61" s="212" t="s">
        <v>788</v>
      </c>
      <c r="I61" s="212" t="s">
        <v>612</v>
      </c>
      <c r="J61" s="213" t="s">
        <v>574</v>
      </c>
      <c r="K61" s="213" t="s">
        <v>575</v>
      </c>
      <c r="L61" s="214">
        <v>45107</v>
      </c>
      <c r="M61" s="213" t="s">
        <v>576</v>
      </c>
      <c r="N61" s="213" t="s">
        <v>577</v>
      </c>
      <c r="O61" s="214" t="s">
        <v>513</v>
      </c>
      <c r="P61" s="226">
        <v>2208</v>
      </c>
      <c r="Q61" s="25" t="s">
        <v>788</v>
      </c>
      <c r="R61" s="216">
        <v>1</v>
      </c>
      <c r="S61" s="186">
        <v>14.114827</v>
      </c>
      <c r="T61" s="186">
        <v>0</v>
      </c>
      <c r="U61" s="186">
        <f t="shared" si="0"/>
        <v>14.114827</v>
      </c>
      <c r="V61" s="300" t="s">
        <v>823</v>
      </c>
    </row>
    <row r="62" spans="1:22" ht="27.75" customHeight="1" x14ac:dyDescent="0.25">
      <c r="A62" s="209" t="s">
        <v>137</v>
      </c>
      <c r="B62" s="209" t="s">
        <v>501</v>
      </c>
      <c r="C62" s="215" t="s">
        <v>491</v>
      </c>
      <c r="D62" s="210" t="s">
        <v>359</v>
      </c>
      <c r="E62" s="210" t="s">
        <v>488</v>
      </c>
      <c r="F62" s="211" t="s">
        <v>752</v>
      </c>
      <c r="G62" s="24" t="s">
        <v>918</v>
      </c>
      <c r="H62" s="212" t="s">
        <v>789</v>
      </c>
      <c r="I62" s="212" t="s">
        <v>608</v>
      </c>
      <c r="J62" s="213" t="s">
        <v>574</v>
      </c>
      <c r="K62" s="213" t="s">
        <v>575</v>
      </c>
      <c r="L62" s="214">
        <v>45107</v>
      </c>
      <c r="M62" s="213" t="s">
        <v>576</v>
      </c>
      <c r="N62" s="213" t="s">
        <v>577</v>
      </c>
      <c r="O62" s="214" t="s">
        <v>513</v>
      </c>
      <c r="P62" s="226">
        <v>2208</v>
      </c>
      <c r="Q62" s="25" t="s">
        <v>789</v>
      </c>
      <c r="R62" s="216">
        <v>1</v>
      </c>
      <c r="S62" s="186">
        <v>22.159711999999999</v>
      </c>
      <c r="T62" s="186">
        <v>0</v>
      </c>
      <c r="U62" s="186">
        <f t="shared" si="0"/>
        <v>22.159711999999999</v>
      </c>
      <c r="V62" s="300" t="s">
        <v>823</v>
      </c>
    </row>
    <row r="63" spans="1:22" ht="27.75" customHeight="1" x14ac:dyDescent="0.25">
      <c r="A63" s="209" t="s">
        <v>138</v>
      </c>
      <c r="B63" s="209" t="s">
        <v>501</v>
      </c>
      <c r="C63" s="215" t="s">
        <v>491</v>
      </c>
      <c r="D63" s="210" t="s">
        <v>359</v>
      </c>
      <c r="E63" s="210" t="s">
        <v>564</v>
      </c>
      <c r="F63" s="211" t="s">
        <v>563</v>
      </c>
      <c r="G63" s="24" t="s">
        <v>737</v>
      </c>
      <c r="H63" s="212" t="s">
        <v>809</v>
      </c>
      <c r="I63" s="212" t="s">
        <v>619</v>
      </c>
      <c r="J63" s="213" t="s">
        <v>574</v>
      </c>
      <c r="K63" s="213" t="s">
        <v>575</v>
      </c>
      <c r="L63" s="214">
        <v>45107</v>
      </c>
      <c r="M63" s="213" t="s">
        <v>576</v>
      </c>
      <c r="N63" s="213" t="s">
        <v>577</v>
      </c>
      <c r="O63" s="214" t="s">
        <v>513</v>
      </c>
      <c r="P63" s="226">
        <v>2208</v>
      </c>
      <c r="Q63" s="25" t="s">
        <v>809</v>
      </c>
      <c r="R63" s="216">
        <v>1</v>
      </c>
      <c r="S63" s="186">
        <v>8.1407369999999997</v>
      </c>
      <c r="T63" s="186">
        <v>0</v>
      </c>
      <c r="U63" s="186">
        <f t="shared" si="0"/>
        <v>8.1407369999999997</v>
      </c>
      <c r="V63" s="300" t="s">
        <v>823</v>
      </c>
    </row>
    <row r="64" spans="1:22" ht="27.75" customHeight="1" x14ac:dyDescent="0.25">
      <c r="A64" s="209" t="s">
        <v>139</v>
      </c>
      <c r="B64" s="209" t="s">
        <v>501</v>
      </c>
      <c r="C64" s="215" t="s">
        <v>491</v>
      </c>
      <c r="D64" s="210" t="s">
        <v>359</v>
      </c>
      <c r="E64" s="210" t="s">
        <v>564</v>
      </c>
      <c r="F64" s="211" t="s">
        <v>563</v>
      </c>
      <c r="G64" s="24" t="s">
        <v>737</v>
      </c>
      <c r="H64" s="212" t="s">
        <v>810</v>
      </c>
      <c r="I64" s="212" t="s">
        <v>603</v>
      </c>
      <c r="J64" s="213" t="s">
        <v>574</v>
      </c>
      <c r="K64" s="213" t="s">
        <v>575</v>
      </c>
      <c r="L64" s="214">
        <v>45107</v>
      </c>
      <c r="M64" s="213" t="s">
        <v>576</v>
      </c>
      <c r="N64" s="213" t="s">
        <v>577</v>
      </c>
      <c r="O64" s="214" t="s">
        <v>513</v>
      </c>
      <c r="P64" s="226">
        <v>2208</v>
      </c>
      <c r="Q64" s="25" t="s">
        <v>810</v>
      </c>
      <c r="R64" s="216">
        <v>1</v>
      </c>
      <c r="S64" s="186">
        <v>8.150500000000001</v>
      </c>
      <c r="T64" s="186">
        <v>0</v>
      </c>
      <c r="U64" s="186">
        <f t="shared" si="0"/>
        <v>8.150500000000001</v>
      </c>
      <c r="V64" s="300" t="s">
        <v>823</v>
      </c>
    </row>
    <row r="65" spans="1:22" ht="27.75" customHeight="1" x14ac:dyDescent="0.25">
      <c r="A65" s="209" t="s">
        <v>140</v>
      </c>
      <c r="B65" s="209" t="s">
        <v>501</v>
      </c>
      <c r="C65" s="215" t="s">
        <v>491</v>
      </c>
      <c r="D65" s="210" t="s">
        <v>359</v>
      </c>
      <c r="E65" s="210" t="s">
        <v>564</v>
      </c>
      <c r="F65" s="211" t="s">
        <v>563</v>
      </c>
      <c r="G65" s="24" t="s">
        <v>737</v>
      </c>
      <c r="H65" s="212" t="s">
        <v>693</v>
      </c>
      <c r="I65" s="212" t="s">
        <v>620</v>
      </c>
      <c r="J65" s="213" t="s">
        <v>574</v>
      </c>
      <c r="K65" s="213" t="s">
        <v>575</v>
      </c>
      <c r="L65" s="214">
        <v>45107</v>
      </c>
      <c r="M65" s="213" t="s">
        <v>576</v>
      </c>
      <c r="N65" s="213" t="s">
        <v>577</v>
      </c>
      <c r="O65" s="214" t="s">
        <v>513</v>
      </c>
      <c r="P65" s="226">
        <v>2208</v>
      </c>
      <c r="Q65" s="25" t="s">
        <v>693</v>
      </c>
      <c r="R65" s="216">
        <v>1</v>
      </c>
      <c r="S65" s="186">
        <v>13.102663</v>
      </c>
      <c r="T65" s="186">
        <v>0</v>
      </c>
      <c r="U65" s="186">
        <f t="shared" si="0"/>
        <v>13.102663</v>
      </c>
      <c r="V65" s="300" t="s">
        <v>823</v>
      </c>
    </row>
    <row r="66" spans="1:22" ht="27.75" customHeight="1" x14ac:dyDescent="0.25">
      <c r="A66" s="209" t="s">
        <v>141</v>
      </c>
      <c r="B66" s="209" t="s">
        <v>501</v>
      </c>
      <c r="C66" s="215" t="s">
        <v>491</v>
      </c>
      <c r="D66" s="210" t="s">
        <v>359</v>
      </c>
      <c r="E66" s="210" t="s">
        <v>564</v>
      </c>
      <c r="F66" s="211" t="s">
        <v>558</v>
      </c>
      <c r="G66" s="24" t="s">
        <v>766</v>
      </c>
      <c r="H66" s="212" t="s">
        <v>816</v>
      </c>
      <c r="I66" s="212" t="s">
        <v>612</v>
      </c>
      <c r="J66" s="213" t="s">
        <v>574</v>
      </c>
      <c r="K66" s="213" t="s">
        <v>575</v>
      </c>
      <c r="L66" s="214">
        <v>45107</v>
      </c>
      <c r="M66" s="213" t="s">
        <v>576</v>
      </c>
      <c r="N66" s="213" t="s">
        <v>577</v>
      </c>
      <c r="O66" s="214" t="s">
        <v>513</v>
      </c>
      <c r="P66" s="226">
        <v>2208</v>
      </c>
      <c r="Q66" s="25" t="s">
        <v>816</v>
      </c>
      <c r="R66" s="216">
        <v>1</v>
      </c>
      <c r="S66" s="186">
        <v>13.695072</v>
      </c>
      <c r="T66" s="186">
        <v>0</v>
      </c>
      <c r="U66" s="186">
        <f t="shared" si="0"/>
        <v>13.695072</v>
      </c>
      <c r="V66" s="300" t="s">
        <v>823</v>
      </c>
    </row>
    <row r="67" spans="1:22" ht="27.75" customHeight="1" x14ac:dyDescent="0.25">
      <c r="A67" s="209" t="s">
        <v>142</v>
      </c>
      <c r="B67" s="209" t="s">
        <v>501</v>
      </c>
      <c r="C67" s="215" t="s">
        <v>491</v>
      </c>
      <c r="D67" s="210" t="s">
        <v>359</v>
      </c>
      <c r="E67" s="210" t="s">
        <v>564</v>
      </c>
      <c r="F67" s="211" t="s">
        <v>558</v>
      </c>
      <c r="G67" s="24" t="s">
        <v>766</v>
      </c>
      <c r="H67" s="212" t="s">
        <v>678</v>
      </c>
      <c r="I67" s="212" t="s">
        <v>603</v>
      </c>
      <c r="J67" s="213" t="s">
        <v>574</v>
      </c>
      <c r="K67" s="213" t="s">
        <v>575</v>
      </c>
      <c r="L67" s="214">
        <v>45107</v>
      </c>
      <c r="M67" s="213" t="s">
        <v>576</v>
      </c>
      <c r="N67" s="213" t="s">
        <v>577</v>
      </c>
      <c r="O67" s="214" t="s">
        <v>513</v>
      </c>
      <c r="P67" s="226">
        <v>2208</v>
      </c>
      <c r="Q67" s="25" t="s">
        <v>678</v>
      </c>
      <c r="R67" s="216">
        <v>1</v>
      </c>
      <c r="S67" s="186">
        <v>8.2420939999999998</v>
      </c>
      <c r="T67" s="186">
        <v>0</v>
      </c>
      <c r="U67" s="186">
        <f t="shared" si="0"/>
        <v>8.2420939999999998</v>
      </c>
      <c r="V67" s="300" t="s">
        <v>823</v>
      </c>
    </row>
    <row r="68" spans="1:22" ht="27.75" customHeight="1" x14ac:dyDescent="0.25">
      <c r="A68" s="209" t="s">
        <v>143</v>
      </c>
      <c r="B68" s="209" t="s">
        <v>501</v>
      </c>
      <c r="C68" s="215" t="s">
        <v>491</v>
      </c>
      <c r="D68" s="210" t="s">
        <v>359</v>
      </c>
      <c r="E68" s="210" t="s">
        <v>564</v>
      </c>
      <c r="F68" s="211" t="s">
        <v>558</v>
      </c>
      <c r="G68" s="24" t="s">
        <v>766</v>
      </c>
      <c r="H68" s="212" t="s">
        <v>688</v>
      </c>
      <c r="I68" s="212" t="s">
        <v>613</v>
      </c>
      <c r="J68" s="213" t="s">
        <v>574</v>
      </c>
      <c r="K68" s="213" t="s">
        <v>575</v>
      </c>
      <c r="L68" s="214">
        <v>45107</v>
      </c>
      <c r="M68" s="213" t="s">
        <v>576</v>
      </c>
      <c r="N68" s="213" t="s">
        <v>577</v>
      </c>
      <c r="O68" s="214" t="s">
        <v>513</v>
      </c>
      <c r="P68" s="226">
        <v>2208</v>
      </c>
      <c r="Q68" s="25" t="s">
        <v>688</v>
      </c>
      <c r="R68" s="216">
        <v>1</v>
      </c>
      <c r="S68" s="186">
        <v>13.406851</v>
      </c>
      <c r="T68" s="186">
        <v>0</v>
      </c>
      <c r="U68" s="186">
        <f t="shared" si="0"/>
        <v>13.406851</v>
      </c>
      <c r="V68" s="300" t="s">
        <v>823</v>
      </c>
    </row>
    <row r="69" spans="1:22" ht="27.75" customHeight="1" x14ac:dyDescent="0.25">
      <c r="A69" s="209" t="s">
        <v>144</v>
      </c>
      <c r="B69" s="209" t="s">
        <v>501</v>
      </c>
      <c r="C69" s="215" t="s">
        <v>491</v>
      </c>
      <c r="D69" s="210" t="s">
        <v>359</v>
      </c>
      <c r="E69" s="210" t="s">
        <v>492</v>
      </c>
      <c r="F69" s="211" t="s">
        <v>759</v>
      </c>
      <c r="G69" s="24" t="s">
        <v>769</v>
      </c>
      <c r="H69" s="212" t="s">
        <v>1359</v>
      </c>
      <c r="I69" s="212" t="s">
        <v>607</v>
      </c>
      <c r="J69" s="213" t="s">
        <v>574</v>
      </c>
      <c r="K69" s="213" t="s">
        <v>575</v>
      </c>
      <c r="L69" s="214">
        <v>45107</v>
      </c>
      <c r="M69" s="213" t="s">
        <v>576</v>
      </c>
      <c r="N69" s="213" t="s">
        <v>577</v>
      </c>
      <c r="O69" s="214" t="s">
        <v>513</v>
      </c>
      <c r="P69" s="226">
        <v>2208</v>
      </c>
      <c r="Q69" s="25" t="s">
        <v>1359</v>
      </c>
      <c r="R69" s="216">
        <v>1</v>
      </c>
      <c r="S69" s="186">
        <v>11.94927</v>
      </c>
      <c r="T69" s="186">
        <v>0</v>
      </c>
      <c r="U69" s="186">
        <f t="shared" si="0"/>
        <v>11.94927</v>
      </c>
      <c r="V69" s="300" t="s">
        <v>823</v>
      </c>
    </row>
    <row r="70" spans="1:22" ht="27.75" customHeight="1" x14ac:dyDescent="0.25">
      <c r="A70" s="209" t="s">
        <v>145</v>
      </c>
      <c r="B70" s="209" t="s">
        <v>501</v>
      </c>
      <c r="C70" s="215" t="s">
        <v>491</v>
      </c>
      <c r="D70" s="210" t="s">
        <v>359</v>
      </c>
      <c r="E70" s="210" t="s">
        <v>492</v>
      </c>
      <c r="F70" s="211" t="s">
        <v>759</v>
      </c>
      <c r="G70" s="24" t="s">
        <v>769</v>
      </c>
      <c r="H70" s="212" t="s">
        <v>822</v>
      </c>
      <c r="I70" s="212" t="s">
        <v>608</v>
      </c>
      <c r="J70" s="213" t="s">
        <v>574</v>
      </c>
      <c r="K70" s="213" t="s">
        <v>575</v>
      </c>
      <c r="L70" s="214">
        <v>45107</v>
      </c>
      <c r="M70" s="213" t="s">
        <v>576</v>
      </c>
      <c r="N70" s="213" t="s">
        <v>577</v>
      </c>
      <c r="O70" s="214" t="s">
        <v>513</v>
      </c>
      <c r="P70" s="226">
        <v>2208</v>
      </c>
      <c r="Q70" s="25" t="s">
        <v>822</v>
      </c>
      <c r="R70" s="216">
        <v>1</v>
      </c>
      <c r="S70" s="186">
        <v>11.328987</v>
      </c>
      <c r="T70" s="186">
        <v>0</v>
      </c>
      <c r="U70" s="186">
        <f t="shared" si="0"/>
        <v>11.328987</v>
      </c>
      <c r="V70" s="300" t="s">
        <v>823</v>
      </c>
    </row>
    <row r="71" spans="1:22" ht="27.75" customHeight="1" x14ac:dyDescent="0.25">
      <c r="A71" s="209" t="s">
        <v>146</v>
      </c>
      <c r="B71" s="209" t="s">
        <v>501</v>
      </c>
      <c r="C71" s="215" t="s">
        <v>542</v>
      </c>
      <c r="D71" s="210" t="s">
        <v>359</v>
      </c>
      <c r="E71" s="210" t="s">
        <v>749</v>
      </c>
      <c r="F71" s="211" t="s">
        <v>544</v>
      </c>
      <c r="G71" s="24" t="s">
        <v>733</v>
      </c>
      <c r="H71" s="212" t="s">
        <v>682</v>
      </c>
      <c r="I71" s="212" t="s">
        <v>617</v>
      </c>
      <c r="J71" s="213" t="s">
        <v>574</v>
      </c>
      <c r="K71" s="213" t="s">
        <v>575</v>
      </c>
      <c r="L71" s="214">
        <v>45107</v>
      </c>
      <c r="M71" s="213" t="s">
        <v>576</v>
      </c>
      <c r="N71" s="213" t="s">
        <v>577</v>
      </c>
      <c r="O71" s="214" t="s">
        <v>513</v>
      </c>
      <c r="P71" s="226">
        <v>2208</v>
      </c>
      <c r="Q71" s="25" t="s">
        <v>682</v>
      </c>
      <c r="R71" s="216">
        <v>1</v>
      </c>
      <c r="S71" s="186">
        <v>19.2515</v>
      </c>
      <c r="T71" s="186">
        <v>0</v>
      </c>
      <c r="U71" s="186">
        <f t="shared" si="0"/>
        <v>19.2515</v>
      </c>
      <c r="V71" s="300" t="s">
        <v>823</v>
      </c>
    </row>
    <row r="72" spans="1:22" ht="27.75" customHeight="1" x14ac:dyDescent="0.25">
      <c r="A72" s="209" t="s">
        <v>147</v>
      </c>
      <c r="B72" s="209" t="s">
        <v>501</v>
      </c>
      <c r="C72" s="215" t="s">
        <v>542</v>
      </c>
      <c r="D72" s="210" t="s">
        <v>746</v>
      </c>
      <c r="E72" s="210" t="s">
        <v>543</v>
      </c>
      <c r="F72" s="211" t="s">
        <v>569</v>
      </c>
      <c r="G72" s="24" t="s">
        <v>490</v>
      </c>
      <c r="H72" s="212" t="s">
        <v>707</v>
      </c>
      <c r="I72" s="212" t="s">
        <v>635</v>
      </c>
      <c r="J72" s="213" t="s">
        <v>574</v>
      </c>
      <c r="K72" s="213" t="s">
        <v>575</v>
      </c>
      <c r="L72" s="214">
        <v>45107</v>
      </c>
      <c r="M72" s="213" t="s">
        <v>576</v>
      </c>
      <c r="N72" s="213" t="s">
        <v>577</v>
      </c>
      <c r="O72" s="214" t="s">
        <v>513</v>
      </c>
      <c r="P72" s="226">
        <v>2208</v>
      </c>
      <c r="Q72" s="25" t="s">
        <v>707</v>
      </c>
      <c r="R72" s="216">
        <v>1</v>
      </c>
      <c r="S72" s="186">
        <v>6.9924660000000003</v>
      </c>
      <c r="T72" s="186">
        <v>0</v>
      </c>
      <c r="U72" s="186">
        <f t="shared" si="0"/>
        <v>6.9924660000000003</v>
      </c>
      <c r="V72" s="300" t="s">
        <v>823</v>
      </c>
    </row>
    <row r="73" spans="1:22" ht="27.75" customHeight="1" x14ac:dyDescent="0.25">
      <c r="A73" s="209" t="s">
        <v>148</v>
      </c>
      <c r="B73" s="209" t="s">
        <v>501</v>
      </c>
      <c r="C73" s="215" t="s">
        <v>542</v>
      </c>
      <c r="D73" s="210" t="s">
        <v>746</v>
      </c>
      <c r="E73" s="210" t="s">
        <v>543</v>
      </c>
      <c r="F73" s="211" t="s">
        <v>569</v>
      </c>
      <c r="G73" s="24" t="s">
        <v>490</v>
      </c>
      <c r="H73" s="212" t="s">
        <v>706</v>
      </c>
      <c r="I73" s="212" t="s">
        <v>634</v>
      </c>
      <c r="J73" s="213" t="s">
        <v>574</v>
      </c>
      <c r="K73" s="213" t="s">
        <v>575</v>
      </c>
      <c r="L73" s="214">
        <v>45107</v>
      </c>
      <c r="M73" s="213" t="s">
        <v>576</v>
      </c>
      <c r="N73" s="213" t="s">
        <v>577</v>
      </c>
      <c r="O73" s="214" t="s">
        <v>513</v>
      </c>
      <c r="P73" s="226">
        <v>2208</v>
      </c>
      <c r="Q73" s="25" t="s">
        <v>706</v>
      </c>
      <c r="R73" s="216">
        <v>1</v>
      </c>
      <c r="S73" s="186">
        <v>17.301752</v>
      </c>
      <c r="T73" s="186">
        <v>0</v>
      </c>
      <c r="U73" s="186">
        <f t="shared" si="0"/>
        <v>17.301752</v>
      </c>
      <c r="V73" s="300" t="s">
        <v>823</v>
      </c>
    </row>
    <row r="74" spans="1:22" ht="27.75" customHeight="1" x14ac:dyDescent="0.25">
      <c r="A74" s="209" t="s">
        <v>149</v>
      </c>
      <c r="B74" s="209" t="s">
        <v>501</v>
      </c>
      <c r="C74" s="215" t="s">
        <v>542</v>
      </c>
      <c r="D74" s="210" t="s">
        <v>746</v>
      </c>
      <c r="E74" s="210" t="s">
        <v>543</v>
      </c>
      <c r="F74" s="211" t="s">
        <v>544</v>
      </c>
      <c r="G74" s="24" t="s">
        <v>490</v>
      </c>
      <c r="H74" s="212" t="s">
        <v>652</v>
      </c>
      <c r="I74" s="212" t="s">
        <v>573</v>
      </c>
      <c r="J74" s="213" t="s">
        <v>574</v>
      </c>
      <c r="K74" s="213" t="s">
        <v>575</v>
      </c>
      <c r="L74" s="214">
        <v>45107</v>
      </c>
      <c r="M74" s="213" t="s">
        <v>576</v>
      </c>
      <c r="N74" s="213" t="s">
        <v>577</v>
      </c>
      <c r="O74" s="214" t="s">
        <v>513</v>
      </c>
      <c r="P74" s="226">
        <v>2208</v>
      </c>
      <c r="Q74" s="25" t="s">
        <v>652</v>
      </c>
      <c r="R74" s="216">
        <v>1</v>
      </c>
      <c r="S74" s="186">
        <v>10.2475</v>
      </c>
      <c r="T74" s="186">
        <v>0</v>
      </c>
      <c r="U74" s="186">
        <f t="shared" si="0"/>
        <v>10.2475</v>
      </c>
      <c r="V74" s="300" t="s">
        <v>823</v>
      </c>
    </row>
    <row r="75" spans="1:22" ht="27.75" customHeight="1" x14ac:dyDescent="0.25">
      <c r="A75" s="209" t="s">
        <v>150</v>
      </c>
      <c r="B75" s="209" t="s">
        <v>501</v>
      </c>
      <c r="C75" s="215" t="s">
        <v>542</v>
      </c>
      <c r="D75" s="210" t="s">
        <v>746</v>
      </c>
      <c r="E75" s="210" t="s">
        <v>543</v>
      </c>
      <c r="F75" s="211" t="s">
        <v>544</v>
      </c>
      <c r="G75" s="24" t="s">
        <v>490</v>
      </c>
      <c r="H75" s="212" t="s">
        <v>654</v>
      </c>
      <c r="I75" s="212" t="s">
        <v>579</v>
      </c>
      <c r="J75" s="213" t="s">
        <v>574</v>
      </c>
      <c r="K75" s="213" t="s">
        <v>575</v>
      </c>
      <c r="L75" s="214">
        <v>45107</v>
      </c>
      <c r="M75" s="213" t="s">
        <v>576</v>
      </c>
      <c r="N75" s="213" t="s">
        <v>577</v>
      </c>
      <c r="O75" s="214" t="s">
        <v>513</v>
      </c>
      <c r="P75" s="226">
        <v>2208</v>
      </c>
      <c r="Q75" s="25" t="s">
        <v>654</v>
      </c>
      <c r="R75" s="216">
        <v>1</v>
      </c>
      <c r="S75" s="186">
        <v>0.27234999999999998</v>
      </c>
      <c r="T75" s="186">
        <v>0</v>
      </c>
      <c r="U75" s="186">
        <f t="shared" si="0"/>
        <v>0.27234999999999998</v>
      </c>
      <c r="V75" s="300" t="s">
        <v>823</v>
      </c>
    </row>
    <row r="76" spans="1:22" ht="27.75" customHeight="1" x14ac:dyDescent="0.25">
      <c r="A76" s="209" t="s">
        <v>151</v>
      </c>
      <c r="B76" s="209" t="s">
        <v>501</v>
      </c>
      <c r="C76" s="215" t="s">
        <v>542</v>
      </c>
      <c r="D76" s="210" t="s">
        <v>746</v>
      </c>
      <c r="E76" s="210" t="s">
        <v>543</v>
      </c>
      <c r="F76" s="211" t="s">
        <v>545</v>
      </c>
      <c r="G76" s="24" t="s">
        <v>490</v>
      </c>
      <c r="H76" s="212" t="s">
        <v>653</v>
      </c>
      <c r="I76" s="212" t="s">
        <v>578</v>
      </c>
      <c r="J76" s="213" t="s">
        <v>574</v>
      </c>
      <c r="K76" s="213" t="s">
        <v>575</v>
      </c>
      <c r="L76" s="214">
        <v>45107</v>
      </c>
      <c r="M76" s="213" t="s">
        <v>576</v>
      </c>
      <c r="N76" s="213" t="s">
        <v>577</v>
      </c>
      <c r="O76" s="214" t="s">
        <v>513</v>
      </c>
      <c r="P76" s="226">
        <v>2208</v>
      </c>
      <c r="Q76" s="25" t="s">
        <v>653</v>
      </c>
      <c r="R76" s="216">
        <v>1</v>
      </c>
      <c r="S76" s="186">
        <v>15.13373</v>
      </c>
      <c r="T76" s="186">
        <v>0</v>
      </c>
      <c r="U76" s="186">
        <f t="shared" si="0"/>
        <v>15.13373</v>
      </c>
      <c r="V76" s="300" t="s">
        <v>823</v>
      </c>
    </row>
    <row r="77" spans="1:22" ht="27.75" customHeight="1" x14ac:dyDescent="0.25">
      <c r="A77" s="209" t="s">
        <v>152</v>
      </c>
      <c r="B77" s="209" t="s">
        <v>501</v>
      </c>
      <c r="C77" s="215" t="s">
        <v>542</v>
      </c>
      <c r="D77" s="210" t="s">
        <v>359</v>
      </c>
      <c r="E77" s="210" t="s">
        <v>753</v>
      </c>
      <c r="F77" s="211" t="s">
        <v>545</v>
      </c>
      <c r="G77" s="24" t="s">
        <v>490</v>
      </c>
      <c r="H77" s="212" t="s">
        <v>679</v>
      </c>
      <c r="I77" s="212" t="s">
        <v>604</v>
      </c>
      <c r="J77" s="213" t="s">
        <v>574</v>
      </c>
      <c r="K77" s="213" t="s">
        <v>575</v>
      </c>
      <c r="L77" s="214">
        <v>45107</v>
      </c>
      <c r="M77" s="213" t="s">
        <v>576</v>
      </c>
      <c r="N77" s="213" t="s">
        <v>577</v>
      </c>
      <c r="O77" s="214" t="s">
        <v>513</v>
      </c>
      <c r="P77" s="226">
        <v>2208</v>
      </c>
      <c r="Q77" s="25" t="s">
        <v>679</v>
      </c>
      <c r="R77" s="216">
        <v>1</v>
      </c>
      <c r="S77" s="186">
        <v>38.088729999999998</v>
      </c>
      <c r="T77" s="186">
        <v>0</v>
      </c>
      <c r="U77" s="186">
        <f t="shared" si="0"/>
        <v>38.088729999999998</v>
      </c>
      <c r="V77" s="300" t="s">
        <v>823</v>
      </c>
    </row>
    <row r="78" spans="1:22" ht="27.75" customHeight="1" x14ac:dyDescent="0.25">
      <c r="A78" s="209" t="s">
        <v>153</v>
      </c>
      <c r="B78" s="209" t="s">
        <v>501</v>
      </c>
      <c r="C78" s="215" t="s">
        <v>542</v>
      </c>
      <c r="D78" s="210" t="s">
        <v>359</v>
      </c>
      <c r="E78" s="210" t="s">
        <v>554</v>
      </c>
      <c r="F78" s="211" t="s">
        <v>545</v>
      </c>
      <c r="G78" s="24" t="s">
        <v>490</v>
      </c>
      <c r="H78" s="212" t="s">
        <v>790</v>
      </c>
      <c r="I78" s="212" t="s">
        <v>602</v>
      </c>
      <c r="J78" s="213" t="s">
        <v>574</v>
      </c>
      <c r="K78" s="213" t="s">
        <v>575</v>
      </c>
      <c r="L78" s="214">
        <v>45107</v>
      </c>
      <c r="M78" s="213" t="s">
        <v>576</v>
      </c>
      <c r="N78" s="213" t="s">
        <v>577</v>
      </c>
      <c r="O78" s="214" t="s">
        <v>513</v>
      </c>
      <c r="P78" s="226">
        <v>2208</v>
      </c>
      <c r="Q78" s="25" t="s">
        <v>790</v>
      </c>
      <c r="R78" s="216">
        <v>1</v>
      </c>
      <c r="S78" s="186">
        <v>39.510759999999998</v>
      </c>
      <c r="T78" s="186">
        <v>0</v>
      </c>
      <c r="U78" s="186">
        <f t="shared" si="0"/>
        <v>39.510759999999998</v>
      </c>
      <c r="V78" s="300" t="s">
        <v>823</v>
      </c>
    </row>
    <row r="79" spans="1:22" ht="27.75" customHeight="1" x14ac:dyDescent="0.25">
      <c r="A79" s="209" t="s">
        <v>154</v>
      </c>
      <c r="B79" s="209" t="s">
        <v>501</v>
      </c>
      <c r="C79" s="215" t="s">
        <v>542</v>
      </c>
      <c r="D79" s="210" t="s">
        <v>359</v>
      </c>
      <c r="E79" s="210" t="s">
        <v>554</v>
      </c>
      <c r="F79" s="211" t="s">
        <v>545</v>
      </c>
      <c r="G79" s="24" t="s">
        <v>490</v>
      </c>
      <c r="H79" s="212" t="s">
        <v>791</v>
      </c>
      <c r="I79" s="212" t="s">
        <v>616</v>
      </c>
      <c r="J79" s="213" t="s">
        <v>574</v>
      </c>
      <c r="K79" s="213" t="s">
        <v>575</v>
      </c>
      <c r="L79" s="214">
        <v>45107</v>
      </c>
      <c r="M79" s="213" t="s">
        <v>576</v>
      </c>
      <c r="N79" s="213" t="s">
        <v>577</v>
      </c>
      <c r="O79" s="214" t="s">
        <v>513</v>
      </c>
      <c r="P79" s="226">
        <v>2208</v>
      </c>
      <c r="Q79" s="25" t="s">
        <v>791</v>
      </c>
      <c r="R79" s="216">
        <v>1</v>
      </c>
      <c r="S79" s="186">
        <v>39.413080000000001</v>
      </c>
      <c r="T79" s="186">
        <v>0</v>
      </c>
      <c r="U79" s="186">
        <f t="shared" si="0"/>
        <v>39.413080000000001</v>
      </c>
      <c r="V79" s="300" t="s">
        <v>823</v>
      </c>
    </row>
    <row r="80" spans="1:22" ht="27.75" customHeight="1" x14ac:dyDescent="0.25">
      <c r="A80" s="209" t="s">
        <v>155</v>
      </c>
      <c r="B80" s="209" t="s">
        <v>501</v>
      </c>
      <c r="C80" s="215" t="s">
        <v>542</v>
      </c>
      <c r="D80" s="210" t="s">
        <v>359</v>
      </c>
      <c r="E80" s="210" t="s">
        <v>543</v>
      </c>
      <c r="F80" s="211" t="s">
        <v>562</v>
      </c>
      <c r="G80" s="24" t="s">
        <v>736</v>
      </c>
      <c r="H80" s="212" t="s">
        <v>794</v>
      </c>
      <c r="I80" s="212" t="s">
        <v>617</v>
      </c>
      <c r="J80" s="213" t="s">
        <v>574</v>
      </c>
      <c r="K80" s="213" t="s">
        <v>575</v>
      </c>
      <c r="L80" s="214">
        <v>45107</v>
      </c>
      <c r="M80" s="213" t="s">
        <v>576</v>
      </c>
      <c r="N80" s="213" t="s">
        <v>577</v>
      </c>
      <c r="O80" s="214" t="s">
        <v>513</v>
      </c>
      <c r="P80" s="226">
        <v>2208</v>
      </c>
      <c r="Q80" s="25" t="s">
        <v>794</v>
      </c>
      <c r="R80" s="216">
        <v>1</v>
      </c>
      <c r="S80" s="186">
        <v>9.6225629999999995</v>
      </c>
      <c r="T80" s="186">
        <v>0</v>
      </c>
      <c r="U80" s="186">
        <f t="shared" si="0"/>
        <v>9.6225629999999995</v>
      </c>
      <c r="V80" s="300" t="s">
        <v>823</v>
      </c>
    </row>
    <row r="81" spans="1:22" ht="27.75" customHeight="1" x14ac:dyDescent="0.25">
      <c r="A81" s="209" t="s">
        <v>156</v>
      </c>
      <c r="B81" s="209" t="s">
        <v>501</v>
      </c>
      <c r="C81" s="215" t="s">
        <v>542</v>
      </c>
      <c r="D81" s="210" t="s">
        <v>359</v>
      </c>
      <c r="E81" s="210" t="s">
        <v>543</v>
      </c>
      <c r="F81" s="211" t="s">
        <v>562</v>
      </c>
      <c r="G81" s="24" t="s">
        <v>736</v>
      </c>
      <c r="H81" s="212" t="s">
        <v>689</v>
      </c>
      <c r="I81" s="212" t="s">
        <v>618</v>
      </c>
      <c r="J81" s="213" t="s">
        <v>574</v>
      </c>
      <c r="K81" s="213" t="s">
        <v>575</v>
      </c>
      <c r="L81" s="214">
        <v>45107</v>
      </c>
      <c r="M81" s="213" t="s">
        <v>576</v>
      </c>
      <c r="N81" s="213" t="s">
        <v>577</v>
      </c>
      <c r="O81" s="214" t="s">
        <v>513</v>
      </c>
      <c r="P81" s="226">
        <v>2208</v>
      </c>
      <c r="Q81" s="25" t="s">
        <v>689</v>
      </c>
      <c r="R81" s="216">
        <v>1</v>
      </c>
      <c r="S81" s="186">
        <v>5.8220419999999997</v>
      </c>
      <c r="T81" s="186">
        <v>0</v>
      </c>
      <c r="U81" s="186">
        <f t="shared" si="0"/>
        <v>5.8220419999999997</v>
      </c>
      <c r="V81" s="300" t="s">
        <v>823</v>
      </c>
    </row>
    <row r="82" spans="1:22" ht="27.75" customHeight="1" x14ac:dyDescent="0.25">
      <c r="A82" s="209" t="s">
        <v>157</v>
      </c>
      <c r="B82" s="209" t="s">
        <v>501</v>
      </c>
      <c r="C82" s="215" t="s">
        <v>542</v>
      </c>
      <c r="D82" s="210" t="s">
        <v>359</v>
      </c>
      <c r="E82" s="210" t="s">
        <v>543</v>
      </c>
      <c r="F82" s="211" t="s">
        <v>569</v>
      </c>
      <c r="G82" s="24" t="s">
        <v>1353</v>
      </c>
      <c r="H82" s="212" t="s">
        <v>1350</v>
      </c>
      <c r="I82" s="212" t="s">
        <v>614</v>
      </c>
      <c r="J82" s="213" t="s">
        <v>574</v>
      </c>
      <c r="K82" s="213" t="s">
        <v>575</v>
      </c>
      <c r="L82" s="214">
        <v>45107</v>
      </c>
      <c r="M82" s="213" t="s">
        <v>576</v>
      </c>
      <c r="N82" s="213" t="s">
        <v>577</v>
      </c>
      <c r="O82" s="214" t="s">
        <v>513</v>
      </c>
      <c r="P82" s="226">
        <v>2208</v>
      </c>
      <c r="Q82" s="25" t="s">
        <v>1350</v>
      </c>
      <c r="R82" s="216">
        <v>1</v>
      </c>
      <c r="S82" s="186">
        <v>2.4001990000000002</v>
      </c>
      <c r="T82" s="186">
        <v>0</v>
      </c>
      <c r="U82" s="186">
        <f t="shared" si="0"/>
        <v>2.4001990000000002</v>
      </c>
      <c r="V82" s="300" t="s">
        <v>823</v>
      </c>
    </row>
    <row r="83" spans="1:22" ht="27.75" customHeight="1" x14ac:dyDescent="0.25">
      <c r="A83" s="209" t="s">
        <v>158</v>
      </c>
      <c r="B83" s="209" t="s">
        <v>501</v>
      </c>
      <c r="C83" s="215" t="s">
        <v>493</v>
      </c>
      <c r="D83" s="210" t="s">
        <v>746</v>
      </c>
      <c r="E83" s="210" t="s">
        <v>494</v>
      </c>
      <c r="F83" s="211" t="s">
        <v>548</v>
      </c>
      <c r="G83" s="24" t="s">
        <v>723</v>
      </c>
      <c r="H83" s="212" t="s">
        <v>923</v>
      </c>
      <c r="I83" s="212" t="s">
        <v>916</v>
      </c>
      <c r="J83" s="213" t="s">
        <v>574</v>
      </c>
      <c r="K83" s="213" t="s">
        <v>575</v>
      </c>
      <c r="L83" s="214">
        <v>45107</v>
      </c>
      <c r="M83" s="213" t="s">
        <v>576</v>
      </c>
      <c r="N83" s="213" t="s">
        <v>577</v>
      </c>
      <c r="O83" s="214" t="s">
        <v>513</v>
      </c>
      <c r="P83" s="226">
        <v>2208</v>
      </c>
      <c r="Q83" s="25" t="s">
        <v>923</v>
      </c>
      <c r="R83" s="216">
        <v>1</v>
      </c>
      <c r="S83" s="186">
        <v>0</v>
      </c>
      <c r="T83" s="186">
        <v>0</v>
      </c>
      <c r="U83" s="186">
        <f t="shared" si="0"/>
        <v>0</v>
      </c>
      <c r="V83" s="300" t="s">
        <v>823</v>
      </c>
    </row>
    <row r="84" spans="1:22" ht="27.75" customHeight="1" x14ac:dyDescent="0.25">
      <c r="A84" s="209" t="s">
        <v>159</v>
      </c>
      <c r="B84" s="209" t="s">
        <v>501</v>
      </c>
      <c r="C84" s="215" t="s">
        <v>493</v>
      </c>
      <c r="D84" s="210" t="s">
        <v>746</v>
      </c>
      <c r="E84" s="210" t="s">
        <v>494</v>
      </c>
      <c r="F84" s="211" t="s">
        <v>548</v>
      </c>
      <c r="G84" s="24" t="s">
        <v>723</v>
      </c>
      <c r="H84" s="212" t="s">
        <v>660</v>
      </c>
      <c r="I84" s="212" t="s">
        <v>585</v>
      </c>
      <c r="J84" s="213" t="s">
        <v>574</v>
      </c>
      <c r="K84" s="213" t="s">
        <v>575</v>
      </c>
      <c r="L84" s="214">
        <v>45107</v>
      </c>
      <c r="M84" s="213" t="s">
        <v>576</v>
      </c>
      <c r="N84" s="213" t="s">
        <v>577</v>
      </c>
      <c r="O84" s="214" t="s">
        <v>513</v>
      </c>
      <c r="P84" s="226">
        <v>2208</v>
      </c>
      <c r="Q84" s="25" t="s">
        <v>660</v>
      </c>
      <c r="R84" s="216">
        <v>1</v>
      </c>
      <c r="S84" s="186">
        <v>18.693163999999999</v>
      </c>
      <c r="T84" s="186">
        <v>0</v>
      </c>
      <c r="U84" s="186">
        <f t="shared" si="0"/>
        <v>18.693163999999999</v>
      </c>
      <c r="V84" s="300" t="s">
        <v>823</v>
      </c>
    </row>
    <row r="85" spans="1:22" ht="27.75" customHeight="1" x14ac:dyDescent="0.25">
      <c r="A85" s="209" t="s">
        <v>160</v>
      </c>
      <c r="B85" s="209" t="s">
        <v>501</v>
      </c>
      <c r="C85" s="215" t="s">
        <v>493</v>
      </c>
      <c r="D85" s="210" t="s">
        <v>746</v>
      </c>
      <c r="E85" s="210" t="s">
        <v>494</v>
      </c>
      <c r="F85" s="211" t="s">
        <v>548</v>
      </c>
      <c r="G85" s="24" t="s">
        <v>723</v>
      </c>
      <c r="H85" s="212" t="s">
        <v>657</v>
      </c>
      <c r="I85" s="212" t="s">
        <v>582</v>
      </c>
      <c r="J85" s="213" t="s">
        <v>574</v>
      </c>
      <c r="K85" s="213" t="s">
        <v>575</v>
      </c>
      <c r="L85" s="214">
        <v>45107</v>
      </c>
      <c r="M85" s="213" t="s">
        <v>576</v>
      </c>
      <c r="N85" s="213" t="s">
        <v>577</v>
      </c>
      <c r="O85" s="214" t="s">
        <v>513</v>
      </c>
      <c r="P85" s="226">
        <v>2208</v>
      </c>
      <c r="Q85" s="25" t="s">
        <v>657</v>
      </c>
      <c r="R85" s="216">
        <v>1</v>
      </c>
      <c r="S85" s="186">
        <v>9.1332199999999997</v>
      </c>
      <c r="T85" s="186">
        <v>0</v>
      </c>
      <c r="U85" s="186">
        <f t="shared" si="0"/>
        <v>9.1332199999999997</v>
      </c>
      <c r="V85" s="300" t="s">
        <v>823</v>
      </c>
    </row>
    <row r="86" spans="1:22" ht="27.75" customHeight="1" x14ac:dyDescent="0.25">
      <c r="A86" s="209" t="s">
        <v>161</v>
      </c>
      <c r="B86" s="209" t="s">
        <v>501</v>
      </c>
      <c r="C86" s="215" t="s">
        <v>493</v>
      </c>
      <c r="D86" s="210" t="s">
        <v>746</v>
      </c>
      <c r="E86" s="210" t="s">
        <v>494</v>
      </c>
      <c r="F86" s="211" t="s">
        <v>548</v>
      </c>
      <c r="G86" s="24" t="s">
        <v>725</v>
      </c>
      <c r="H86" s="212" t="s">
        <v>659</v>
      </c>
      <c r="I86" s="212" t="s">
        <v>584</v>
      </c>
      <c r="J86" s="213" t="s">
        <v>574</v>
      </c>
      <c r="K86" s="213" t="s">
        <v>575</v>
      </c>
      <c r="L86" s="214">
        <v>45107</v>
      </c>
      <c r="M86" s="213" t="s">
        <v>576</v>
      </c>
      <c r="N86" s="213" t="s">
        <v>577</v>
      </c>
      <c r="O86" s="214" t="s">
        <v>513</v>
      </c>
      <c r="P86" s="226">
        <v>2208</v>
      </c>
      <c r="Q86" s="25" t="s">
        <v>659</v>
      </c>
      <c r="R86" s="216">
        <v>1</v>
      </c>
      <c r="S86" s="186">
        <v>13.982332</v>
      </c>
      <c r="T86" s="186">
        <v>0</v>
      </c>
      <c r="U86" s="186">
        <f t="shared" si="0"/>
        <v>13.982332</v>
      </c>
      <c r="V86" s="300" t="s">
        <v>823</v>
      </c>
    </row>
    <row r="87" spans="1:22" ht="27.75" customHeight="1" x14ac:dyDescent="0.25">
      <c r="A87" s="209" t="s">
        <v>162</v>
      </c>
      <c r="B87" s="209" t="s">
        <v>501</v>
      </c>
      <c r="C87" s="215" t="s">
        <v>493</v>
      </c>
      <c r="D87" s="210" t="s">
        <v>359</v>
      </c>
      <c r="E87" s="210" t="s">
        <v>496</v>
      </c>
      <c r="F87" s="211" t="s">
        <v>551</v>
      </c>
      <c r="G87" s="24" t="s">
        <v>744</v>
      </c>
      <c r="H87" s="212" t="s">
        <v>795</v>
      </c>
      <c r="I87" s="212" t="s">
        <v>612</v>
      </c>
      <c r="J87" s="213" t="s">
        <v>574</v>
      </c>
      <c r="K87" s="213" t="s">
        <v>575</v>
      </c>
      <c r="L87" s="214">
        <v>45107</v>
      </c>
      <c r="M87" s="213" t="s">
        <v>576</v>
      </c>
      <c r="N87" s="213" t="s">
        <v>577</v>
      </c>
      <c r="O87" s="214" t="s">
        <v>513</v>
      </c>
      <c r="P87" s="226">
        <v>2208</v>
      </c>
      <c r="Q87" s="25" t="s">
        <v>795</v>
      </c>
      <c r="R87" s="216">
        <v>1</v>
      </c>
      <c r="S87" s="186">
        <v>21.859180000000002</v>
      </c>
      <c r="T87" s="186">
        <v>0</v>
      </c>
      <c r="U87" s="186">
        <f t="shared" si="0"/>
        <v>21.859180000000002</v>
      </c>
      <c r="V87" s="300" t="s">
        <v>823</v>
      </c>
    </row>
    <row r="88" spans="1:22" ht="27.75" customHeight="1" x14ac:dyDescent="0.25">
      <c r="A88" s="209" t="s">
        <v>163</v>
      </c>
      <c r="B88" s="209" t="s">
        <v>501</v>
      </c>
      <c r="C88" s="215" t="s">
        <v>493</v>
      </c>
      <c r="D88" s="210" t="s">
        <v>359</v>
      </c>
      <c r="E88" s="210" t="s">
        <v>496</v>
      </c>
      <c r="F88" s="211" t="s">
        <v>551</v>
      </c>
      <c r="G88" s="24" t="s">
        <v>744</v>
      </c>
      <c r="H88" s="212" t="s">
        <v>716</v>
      </c>
      <c r="I88" s="212" t="s">
        <v>614</v>
      </c>
      <c r="J88" s="213" t="s">
        <v>574</v>
      </c>
      <c r="K88" s="213" t="s">
        <v>575</v>
      </c>
      <c r="L88" s="214">
        <v>45107</v>
      </c>
      <c r="M88" s="213" t="s">
        <v>576</v>
      </c>
      <c r="N88" s="213" t="s">
        <v>577</v>
      </c>
      <c r="O88" s="214" t="s">
        <v>513</v>
      </c>
      <c r="P88" s="226">
        <v>2208</v>
      </c>
      <c r="Q88" s="25" t="s">
        <v>716</v>
      </c>
      <c r="R88" s="216">
        <v>1</v>
      </c>
      <c r="S88" s="186">
        <v>21.568810999999997</v>
      </c>
      <c r="T88" s="186">
        <v>0</v>
      </c>
      <c r="U88" s="186">
        <f t="shared" si="0"/>
        <v>21.568810999999997</v>
      </c>
      <c r="V88" s="300" t="s">
        <v>823</v>
      </c>
    </row>
    <row r="89" spans="1:22" ht="27.75" customHeight="1" x14ac:dyDescent="0.25">
      <c r="A89" s="209" t="s">
        <v>164</v>
      </c>
      <c r="B89" s="209" t="s">
        <v>501</v>
      </c>
      <c r="C89" s="215" t="s">
        <v>493</v>
      </c>
      <c r="D89" s="210" t="s">
        <v>359</v>
      </c>
      <c r="E89" s="210" t="s">
        <v>496</v>
      </c>
      <c r="F89" s="211" t="s">
        <v>551</v>
      </c>
      <c r="G89" s="24" t="s">
        <v>744</v>
      </c>
      <c r="H89" s="212" t="s">
        <v>717</v>
      </c>
      <c r="I89" s="212" t="s">
        <v>613</v>
      </c>
      <c r="J89" s="213" t="s">
        <v>574</v>
      </c>
      <c r="K89" s="213" t="s">
        <v>575</v>
      </c>
      <c r="L89" s="214">
        <v>45107</v>
      </c>
      <c r="M89" s="213" t="s">
        <v>576</v>
      </c>
      <c r="N89" s="213" t="s">
        <v>577</v>
      </c>
      <c r="O89" s="214" t="s">
        <v>513</v>
      </c>
      <c r="P89" s="226">
        <v>2208</v>
      </c>
      <c r="Q89" s="25" t="s">
        <v>717</v>
      </c>
      <c r="R89" s="216">
        <v>1</v>
      </c>
      <c r="S89" s="186">
        <v>21.517284</v>
      </c>
      <c r="T89" s="186">
        <v>0</v>
      </c>
      <c r="U89" s="186">
        <f t="shared" si="0"/>
        <v>21.517284</v>
      </c>
      <c r="V89" s="300" t="s">
        <v>823</v>
      </c>
    </row>
    <row r="90" spans="1:22" ht="27.75" customHeight="1" x14ac:dyDescent="0.25">
      <c r="A90" s="209" t="s">
        <v>165</v>
      </c>
      <c r="B90" s="209" t="s">
        <v>501</v>
      </c>
      <c r="C90" s="215" t="s">
        <v>493</v>
      </c>
      <c r="D90" s="210" t="s">
        <v>359</v>
      </c>
      <c r="E90" s="210" t="s">
        <v>496</v>
      </c>
      <c r="F90" s="211" t="s">
        <v>571</v>
      </c>
      <c r="G90" s="24" t="s">
        <v>744</v>
      </c>
      <c r="H90" s="212" t="s">
        <v>719</v>
      </c>
      <c r="I90" s="212" t="s">
        <v>770</v>
      </c>
      <c r="J90" s="213" t="s">
        <v>574</v>
      </c>
      <c r="K90" s="213" t="s">
        <v>575</v>
      </c>
      <c r="L90" s="214">
        <v>45107</v>
      </c>
      <c r="M90" s="213" t="s">
        <v>576</v>
      </c>
      <c r="N90" s="213" t="s">
        <v>577</v>
      </c>
      <c r="O90" s="214" t="s">
        <v>513</v>
      </c>
      <c r="P90" s="226">
        <v>2208</v>
      </c>
      <c r="Q90" s="25" t="s">
        <v>719</v>
      </c>
      <c r="R90" s="216">
        <v>1</v>
      </c>
      <c r="S90" s="186">
        <v>-22.178194000000001</v>
      </c>
      <c r="T90" s="186">
        <v>0</v>
      </c>
      <c r="U90" s="186">
        <f t="shared" si="0"/>
        <v>-22.178194000000001</v>
      </c>
      <c r="V90" s="300" t="s">
        <v>823</v>
      </c>
    </row>
    <row r="91" spans="1:22" ht="27.75" customHeight="1" x14ac:dyDescent="0.25">
      <c r="A91" s="209" t="s">
        <v>166</v>
      </c>
      <c r="B91" s="209" t="s">
        <v>501</v>
      </c>
      <c r="C91" s="215" t="s">
        <v>493</v>
      </c>
      <c r="D91" s="210" t="s">
        <v>359</v>
      </c>
      <c r="E91" s="210" t="s">
        <v>755</v>
      </c>
      <c r="F91" s="211" t="s">
        <v>571</v>
      </c>
      <c r="G91" s="24" t="s">
        <v>744</v>
      </c>
      <c r="H91" s="212" t="s">
        <v>796</v>
      </c>
      <c r="I91" s="212" t="s">
        <v>771</v>
      </c>
      <c r="J91" s="213" t="s">
        <v>574</v>
      </c>
      <c r="K91" s="213" t="s">
        <v>575</v>
      </c>
      <c r="L91" s="214">
        <v>45107</v>
      </c>
      <c r="M91" s="213" t="s">
        <v>576</v>
      </c>
      <c r="N91" s="213" t="s">
        <v>577</v>
      </c>
      <c r="O91" s="214" t="s">
        <v>513</v>
      </c>
      <c r="P91" s="226">
        <v>2208</v>
      </c>
      <c r="Q91" s="25" t="s">
        <v>796</v>
      </c>
      <c r="R91" s="216">
        <v>1</v>
      </c>
      <c r="S91" s="186">
        <v>-8.3824819999999995</v>
      </c>
      <c r="T91" s="186">
        <v>0</v>
      </c>
      <c r="U91" s="186">
        <f t="shared" si="0"/>
        <v>-8.3824819999999995</v>
      </c>
      <c r="V91" s="300" t="s">
        <v>823</v>
      </c>
    </row>
    <row r="92" spans="1:22" ht="27.75" customHeight="1" x14ac:dyDescent="0.25">
      <c r="A92" s="209" t="s">
        <v>167</v>
      </c>
      <c r="B92" s="209" t="s">
        <v>501</v>
      </c>
      <c r="C92" s="215" t="s">
        <v>493</v>
      </c>
      <c r="D92" s="210" t="s">
        <v>746</v>
      </c>
      <c r="E92" s="210" t="s">
        <v>494</v>
      </c>
      <c r="F92" s="211" t="s">
        <v>548</v>
      </c>
      <c r="G92" s="24" t="s">
        <v>724</v>
      </c>
      <c r="H92" s="212" t="s">
        <v>711</v>
      </c>
      <c r="I92" s="212" t="s">
        <v>640</v>
      </c>
      <c r="J92" s="213" t="s">
        <v>574</v>
      </c>
      <c r="K92" s="213" t="s">
        <v>575</v>
      </c>
      <c r="L92" s="214">
        <v>45107</v>
      </c>
      <c r="M92" s="213" t="s">
        <v>576</v>
      </c>
      <c r="N92" s="213" t="s">
        <v>577</v>
      </c>
      <c r="O92" s="214" t="s">
        <v>513</v>
      </c>
      <c r="P92" s="226">
        <v>2208</v>
      </c>
      <c r="Q92" s="25" t="s">
        <v>711</v>
      </c>
      <c r="R92" s="216">
        <v>1</v>
      </c>
      <c r="S92" s="186">
        <v>21.575700000000001</v>
      </c>
      <c r="T92" s="186">
        <v>0</v>
      </c>
      <c r="U92" s="186">
        <f t="shared" si="0"/>
        <v>21.575700000000001</v>
      </c>
      <c r="V92" s="300" t="s">
        <v>823</v>
      </c>
    </row>
    <row r="93" spans="1:22" ht="27.75" customHeight="1" x14ac:dyDescent="0.25">
      <c r="A93" s="209" t="s">
        <v>168</v>
      </c>
      <c r="B93" s="209" t="s">
        <v>501</v>
      </c>
      <c r="C93" s="215" t="s">
        <v>493</v>
      </c>
      <c r="D93" s="210" t="s">
        <v>746</v>
      </c>
      <c r="E93" s="210" t="s">
        <v>494</v>
      </c>
      <c r="F93" s="211" t="s">
        <v>548</v>
      </c>
      <c r="G93" s="24" t="s">
        <v>724</v>
      </c>
      <c r="H93" s="212" t="s">
        <v>710</v>
      </c>
      <c r="I93" s="212" t="s">
        <v>639</v>
      </c>
      <c r="J93" s="213" t="s">
        <v>574</v>
      </c>
      <c r="K93" s="213" t="s">
        <v>575</v>
      </c>
      <c r="L93" s="214">
        <v>45107</v>
      </c>
      <c r="M93" s="213" t="s">
        <v>576</v>
      </c>
      <c r="N93" s="213" t="s">
        <v>577</v>
      </c>
      <c r="O93" s="214" t="s">
        <v>513</v>
      </c>
      <c r="P93" s="226">
        <v>2208</v>
      </c>
      <c r="Q93" s="25" t="s">
        <v>710</v>
      </c>
      <c r="R93" s="216">
        <v>1</v>
      </c>
      <c r="S93" s="186">
        <v>13.621269</v>
      </c>
      <c r="T93" s="186">
        <v>0</v>
      </c>
      <c r="U93" s="186">
        <f t="shared" si="0"/>
        <v>13.621269</v>
      </c>
      <c r="V93" s="300" t="s">
        <v>823</v>
      </c>
    </row>
    <row r="94" spans="1:22" ht="27.75" customHeight="1" x14ac:dyDescent="0.25">
      <c r="A94" s="209" t="s">
        <v>169</v>
      </c>
      <c r="B94" s="209" t="s">
        <v>501</v>
      </c>
      <c r="C94" s="215" t="s">
        <v>493</v>
      </c>
      <c r="D94" s="210" t="s">
        <v>746</v>
      </c>
      <c r="E94" s="210" t="s">
        <v>494</v>
      </c>
      <c r="F94" s="211" t="s">
        <v>548</v>
      </c>
      <c r="G94" s="24" t="s">
        <v>724</v>
      </c>
      <c r="H94" s="212" t="s">
        <v>658</v>
      </c>
      <c r="I94" s="212" t="s">
        <v>583</v>
      </c>
      <c r="J94" s="213" t="s">
        <v>574</v>
      </c>
      <c r="K94" s="213" t="s">
        <v>575</v>
      </c>
      <c r="L94" s="214">
        <v>45107</v>
      </c>
      <c r="M94" s="213" t="s">
        <v>576</v>
      </c>
      <c r="N94" s="213" t="s">
        <v>577</v>
      </c>
      <c r="O94" s="214" t="s">
        <v>513</v>
      </c>
      <c r="P94" s="226">
        <v>2208</v>
      </c>
      <c r="Q94" s="25" t="s">
        <v>658</v>
      </c>
      <c r="R94" s="216">
        <v>1</v>
      </c>
      <c r="S94" s="186">
        <v>26.243545999999998</v>
      </c>
      <c r="T94" s="186">
        <v>0</v>
      </c>
      <c r="U94" s="186">
        <f t="shared" si="0"/>
        <v>26.243545999999998</v>
      </c>
      <c r="V94" s="300" t="s">
        <v>823</v>
      </c>
    </row>
    <row r="95" spans="1:22" ht="27.75" customHeight="1" x14ac:dyDescent="0.25">
      <c r="A95" s="209" t="s">
        <v>170</v>
      </c>
      <c r="B95" s="209" t="s">
        <v>501</v>
      </c>
      <c r="C95" s="215" t="s">
        <v>493</v>
      </c>
      <c r="D95" s="210" t="s">
        <v>747</v>
      </c>
      <c r="E95" s="210" t="s">
        <v>494</v>
      </c>
      <c r="F95" s="211" t="s">
        <v>548</v>
      </c>
      <c r="G95" s="24" t="s">
        <v>724</v>
      </c>
      <c r="H95" s="212" t="s">
        <v>709</v>
      </c>
      <c r="I95" s="212" t="s">
        <v>638</v>
      </c>
      <c r="J95" s="213" t="s">
        <v>574</v>
      </c>
      <c r="K95" s="213" t="s">
        <v>575</v>
      </c>
      <c r="L95" s="214">
        <v>45107</v>
      </c>
      <c r="M95" s="213" t="s">
        <v>576</v>
      </c>
      <c r="N95" s="213" t="s">
        <v>577</v>
      </c>
      <c r="O95" s="214" t="s">
        <v>513</v>
      </c>
      <c r="P95" s="226">
        <v>2208</v>
      </c>
      <c r="Q95" s="25" t="s">
        <v>709</v>
      </c>
      <c r="R95" s="216">
        <v>1</v>
      </c>
      <c r="S95" s="186">
        <v>53.298260999999997</v>
      </c>
      <c r="T95" s="186">
        <v>0</v>
      </c>
      <c r="U95" s="186">
        <f t="shared" si="0"/>
        <v>53.298260999999997</v>
      </c>
      <c r="V95" s="300" t="s">
        <v>823</v>
      </c>
    </row>
    <row r="96" spans="1:22" ht="27.75" customHeight="1" x14ac:dyDescent="0.25">
      <c r="A96" s="209" t="s">
        <v>171</v>
      </c>
      <c r="B96" s="209" t="s">
        <v>501</v>
      </c>
      <c r="C96" s="215" t="s">
        <v>493</v>
      </c>
      <c r="D96" s="210" t="s">
        <v>359</v>
      </c>
      <c r="E96" s="210" t="s">
        <v>494</v>
      </c>
      <c r="F96" s="211" t="s">
        <v>548</v>
      </c>
      <c r="G96" s="24" t="s">
        <v>724</v>
      </c>
      <c r="H96" s="212" t="s">
        <v>718</v>
      </c>
      <c r="I96" s="212" t="s">
        <v>646</v>
      </c>
      <c r="J96" s="213" t="s">
        <v>574</v>
      </c>
      <c r="K96" s="213" t="s">
        <v>575</v>
      </c>
      <c r="L96" s="214">
        <v>45107</v>
      </c>
      <c r="M96" s="213" t="s">
        <v>576</v>
      </c>
      <c r="N96" s="213" t="s">
        <v>577</v>
      </c>
      <c r="O96" s="214" t="s">
        <v>513</v>
      </c>
      <c r="P96" s="226">
        <v>2208</v>
      </c>
      <c r="Q96" s="25" t="s">
        <v>718</v>
      </c>
      <c r="R96" s="216">
        <v>1</v>
      </c>
      <c r="S96" s="186">
        <v>34.691273000000002</v>
      </c>
      <c r="T96" s="186">
        <v>0</v>
      </c>
      <c r="U96" s="186">
        <f t="shared" si="0"/>
        <v>34.691273000000002</v>
      </c>
      <c r="V96" s="300" t="s">
        <v>823</v>
      </c>
    </row>
    <row r="97" spans="1:22" ht="27.75" customHeight="1" x14ac:dyDescent="0.25">
      <c r="A97" s="209" t="s">
        <v>172</v>
      </c>
      <c r="B97" s="209" t="s">
        <v>501</v>
      </c>
      <c r="C97" s="215" t="s">
        <v>493</v>
      </c>
      <c r="D97" s="210" t="s">
        <v>359</v>
      </c>
      <c r="E97" s="210" t="s">
        <v>494</v>
      </c>
      <c r="F97" s="211" t="s">
        <v>548</v>
      </c>
      <c r="G97" s="24" t="s">
        <v>724</v>
      </c>
      <c r="H97" s="212" t="s">
        <v>694</v>
      </c>
      <c r="I97" s="212" t="s">
        <v>621</v>
      </c>
      <c r="J97" s="213" t="s">
        <v>574</v>
      </c>
      <c r="K97" s="213" t="s">
        <v>575</v>
      </c>
      <c r="L97" s="214">
        <v>45107</v>
      </c>
      <c r="M97" s="213" t="s">
        <v>576</v>
      </c>
      <c r="N97" s="213" t="s">
        <v>577</v>
      </c>
      <c r="O97" s="214" t="s">
        <v>513</v>
      </c>
      <c r="P97" s="226">
        <v>2208</v>
      </c>
      <c r="Q97" s="25" t="s">
        <v>694</v>
      </c>
      <c r="R97" s="216">
        <v>1</v>
      </c>
      <c r="S97" s="186">
        <v>0</v>
      </c>
      <c r="T97" s="186">
        <v>0</v>
      </c>
      <c r="U97" s="186">
        <f t="shared" ref="U97:U162" si="1">S97-T97</f>
        <v>0</v>
      </c>
      <c r="V97" s="300" t="s">
        <v>823</v>
      </c>
    </row>
    <row r="98" spans="1:22" ht="27.75" customHeight="1" x14ac:dyDescent="0.25">
      <c r="A98" s="209" t="s">
        <v>173</v>
      </c>
      <c r="B98" s="209" t="s">
        <v>501</v>
      </c>
      <c r="C98" s="215" t="s">
        <v>493</v>
      </c>
      <c r="D98" s="210" t="s">
        <v>747</v>
      </c>
      <c r="E98" s="210" t="s">
        <v>494</v>
      </c>
      <c r="F98" s="211" t="s">
        <v>548</v>
      </c>
      <c r="G98" s="24" t="s">
        <v>726</v>
      </c>
      <c r="H98" s="212" t="s">
        <v>667</v>
      </c>
      <c r="I98" s="212" t="s">
        <v>917</v>
      </c>
      <c r="J98" s="213" t="s">
        <v>574</v>
      </c>
      <c r="K98" s="213" t="s">
        <v>575</v>
      </c>
      <c r="L98" s="214">
        <v>45107</v>
      </c>
      <c r="M98" s="213" t="s">
        <v>576</v>
      </c>
      <c r="N98" s="213" t="s">
        <v>577</v>
      </c>
      <c r="O98" s="214" t="s">
        <v>513</v>
      </c>
      <c r="P98" s="226">
        <v>2208</v>
      </c>
      <c r="Q98" s="25" t="s">
        <v>667</v>
      </c>
      <c r="R98" s="216">
        <v>1</v>
      </c>
      <c r="S98" s="186">
        <v>8.4347499999999993</v>
      </c>
      <c r="T98" s="186">
        <v>0</v>
      </c>
      <c r="U98" s="186">
        <f t="shared" si="1"/>
        <v>8.4347499999999993</v>
      </c>
      <c r="V98" s="300" t="s">
        <v>823</v>
      </c>
    </row>
    <row r="99" spans="1:22" ht="27.75" customHeight="1" x14ac:dyDescent="0.25">
      <c r="A99" s="209" t="s">
        <v>174</v>
      </c>
      <c r="B99" s="209" t="s">
        <v>501</v>
      </c>
      <c r="C99" s="215" t="s">
        <v>493</v>
      </c>
      <c r="D99" s="210" t="s">
        <v>747</v>
      </c>
      <c r="E99" s="210" t="s">
        <v>494</v>
      </c>
      <c r="F99" s="211" t="s">
        <v>548</v>
      </c>
      <c r="G99" s="24" t="s">
        <v>726</v>
      </c>
      <c r="H99" s="212" t="s">
        <v>661</v>
      </c>
      <c r="I99" s="212" t="s">
        <v>586</v>
      </c>
      <c r="J99" s="213" t="s">
        <v>574</v>
      </c>
      <c r="K99" s="213" t="s">
        <v>575</v>
      </c>
      <c r="L99" s="214">
        <v>45107</v>
      </c>
      <c r="M99" s="213" t="s">
        <v>576</v>
      </c>
      <c r="N99" s="213" t="s">
        <v>577</v>
      </c>
      <c r="O99" s="214" t="s">
        <v>513</v>
      </c>
      <c r="P99" s="226">
        <v>2208</v>
      </c>
      <c r="Q99" s="25" t="s">
        <v>661</v>
      </c>
      <c r="R99" s="216">
        <v>1</v>
      </c>
      <c r="S99" s="186">
        <v>30.551690000000001</v>
      </c>
      <c r="T99" s="186">
        <v>0</v>
      </c>
      <c r="U99" s="186">
        <f t="shared" si="1"/>
        <v>30.551690000000001</v>
      </c>
      <c r="V99" s="300" t="s">
        <v>823</v>
      </c>
    </row>
    <row r="100" spans="1:22" ht="27.75" customHeight="1" x14ac:dyDescent="0.25">
      <c r="A100" s="209" t="s">
        <v>175</v>
      </c>
      <c r="B100" s="209" t="s">
        <v>501</v>
      </c>
      <c r="C100" s="215" t="s">
        <v>493</v>
      </c>
      <c r="D100" s="210" t="s">
        <v>747</v>
      </c>
      <c r="E100" s="210" t="s">
        <v>494</v>
      </c>
      <c r="F100" s="211" t="s">
        <v>548</v>
      </c>
      <c r="G100" s="24" t="s">
        <v>726</v>
      </c>
      <c r="H100" s="212" t="s">
        <v>662</v>
      </c>
      <c r="I100" s="212" t="s">
        <v>587</v>
      </c>
      <c r="J100" s="213" t="s">
        <v>574</v>
      </c>
      <c r="K100" s="213" t="s">
        <v>575</v>
      </c>
      <c r="L100" s="214">
        <v>45107</v>
      </c>
      <c r="M100" s="213" t="s">
        <v>576</v>
      </c>
      <c r="N100" s="213" t="s">
        <v>577</v>
      </c>
      <c r="O100" s="214" t="s">
        <v>513</v>
      </c>
      <c r="P100" s="226">
        <v>2208</v>
      </c>
      <c r="Q100" s="25" t="s">
        <v>662</v>
      </c>
      <c r="R100" s="216">
        <v>1</v>
      </c>
      <c r="S100" s="186">
        <v>32.13532</v>
      </c>
      <c r="T100" s="186">
        <v>0</v>
      </c>
      <c r="U100" s="186">
        <f t="shared" si="1"/>
        <v>32.13532</v>
      </c>
      <c r="V100" s="300" t="s">
        <v>823</v>
      </c>
    </row>
    <row r="101" spans="1:22" ht="27.75" customHeight="1" x14ac:dyDescent="0.25">
      <c r="A101" s="209" t="s">
        <v>176</v>
      </c>
      <c r="B101" s="209" t="s">
        <v>501</v>
      </c>
      <c r="C101" s="215" t="s">
        <v>493</v>
      </c>
      <c r="D101" s="210" t="s">
        <v>747</v>
      </c>
      <c r="E101" s="210" t="s">
        <v>494</v>
      </c>
      <c r="F101" s="211" t="s">
        <v>548</v>
      </c>
      <c r="G101" s="24" t="s">
        <v>726</v>
      </c>
      <c r="H101" s="212" t="s">
        <v>712</v>
      </c>
      <c r="I101" s="212" t="s">
        <v>641</v>
      </c>
      <c r="J101" s="213" t="s">
        <v>574</v>
      </c>
      <c r="K101" s="213" t="s">
        <v>575</v>
      </c>
      <c r="L101" s="214">
        <v>45107</v>
      </c>
      <c r="M101" s="213" t="s">
        <v>576</v>
      </c>
      <c r="N101" s="213" t="s">
        <v>577</v>
      </c>
      <c r="O101" s="214" t="s">
        <v>513</v>
      </c>
      <c r="P101" s="226">
        <v>2208</v>
      </c>
      <c r="Q101" s="25" t="s">
        <v>712</v>
      </c>
      <c r="R101" s="216">
        <v>1</v>
      </c>
      <c r="S101" s="186">
        <v>0.17496</v>
      </c>
      <c r="T101" s="186">
        <v>0</v>
      </c>
      <c r="U101" s="186">
        <f t="shared" si="1"/>
        <v>0.17496</v>
      </c>
      <c r="V101" s="300" t="s">
        <v>823</v>
      </c>
    </row>
    <row r="102" spans="1:22" ht="27.75" customHeight="1" x14ac:dyDescent="0.25">
      <c r="A102" s="209" t="s">
        <v>177</v>
      </c>
      <c r="B102" s="209" t="s">
        <v>501</v>
      </c>
      <c r="C102" s="215" t="s">
        <v>493</v>
      </c>
      <c r="D102" s="210" t="s">
        <v>747</v>
      </c>
      <c r="E102" s="210" t="s">
        <v>494</v>
      </c>
      <c r="F102" s="211" t="s">
        <v>548</v>
      </c>
      <c r="G102" s="24" t="s">
        <v>726</v>
      </c>
      <c r="H102" s="212" t="s">
        <v>663</v>
      </c>
      <c r="I102" s="212" t="s">
        <v>588</v>
      </c>
      <c r="J102" s="213" t="s">
        <v>574</v>
      </c>
      <c r="K102" s="213" t="s">
        <v>575</v>
      </c>
      <c r="L102" s="214">
        <v>45107</v>
      </c>
      <c r="M102" s="213" t="s">
        <v>576</v>
      </c>
      <c r="N102" s="213" t="s">
        <v>577</v>
      </c>
      <c r="O102" s="214" t="s">
        <v>513</v>
      </c>
      <c r="P102" s="226">
        <v>2208</v>
      </c>
      <c r="Q102" s="25" t="s">
        <v>663</v>
      </c>
      <c r="R102" s="216">
        <v>1</v>
      </c>
      <c r="S102" s="186">
        <v>56.84104</v>
      </c>
      <c r="T102" s="186">
        <v>0</v>
      </c>
      <c r="U102" s="186">
        <f t="shared" si="1"/>
        <v>56.84104</v>
      </c>
      <c r="V102" s="300" t="s">
        <v>823</v>
      </c>
    </row>
    <row r="103" spans="1:22" ht="27.75" customHeight="1" x14ac:dyDescent="0.25">
      <c r="A103" s="209" t="s">
        <v>178</v>
      </c>
      <c r="B103" s="209" t="s">
        <v>501</v>
      </c>
      <c r="C103" s="215" t="s">
        <v>493</v>
      </c>
      <c r="D103" s="210" t="s">
        <v>748</v>
      </c>
      <c r="E103" s="210" t="s">
        <v>494</v>
      </c>
      <c r="F103" s="211" t="s">
        <v>548</v>
      </c>
      <c r="G103" s="24" t="s">
        <v>726</v>
      </c>
      <c r="H103" s="212" t="s">
        <v>664</v>
      </c>
      <c r="I103" s="212" t="s">
        <v>589</v>
      </c>
      <c r="J103" s="213" t="s">
        <v>574</v>
      </c>
      <c r="K103" s="213" t="s">
        <v>575</v>
      </c>
      <c r="L103" s="214">
        <v>45107</v>
      </c>
      <c r="M103" s="213" t="s">
        <v>576</v>
      </c>
      <c r="N103" s="213" t="s">
        <v>577</v>
      </c>
      <c r="O103" s="214" t="s">
        <v>513</v>
      </c>
      <c r="P103" s="226">
        <v>2208</v>
      </c>
      <c r="Q103" s="25" t="s">
        <v>664</v>
      </c>
      <c r="R103" s="216">
        <v>1</v>
      </c>
      <c r="S103" s="186">
        <v>115.24314</v>
      </c>
      <c r="T103" s="186">
        <v>0</v>
      </c>
      <c r="U103" s="186">
        <f t="shared" si="1"/>
        <v>115.24314</v>
      </c>
      <c r="V103" s="300" t="s">
        <v>823</v>
      </c>
    </row>
    <row r="104" spans="1:22" ht="27.75" customHeight="1" x14ac:dyDescent="0.25">
      <c r="A104" s="209" t="s">
        <v>179</v>
      </c>
      <c r="B104" s="209" t="s">
        <v>501</v>
      </c>
      <c r="C104" s="215" t="s">
        <v>493</v>
      </c>
      <c r="D104" s="210" t="s">
        <v>748</v>
      </c>
      <c r="E104" s="210" t="s">
        <v>494</v>
      </c>
      <c r="F104" s="211" t="s">
        <v>548</v>
      </c>
      <c r="G104" s="24" t="s">
        <v>726</v>
      </c>
      <c r="H104" s="212" t="s">
        <v>665</v>
      </c>
      <c r="I104" s="212" t="s">
        <v>590</v>
      </c>
      <c r="J104" s="213" t="s">
        <v>574</v>
      </c>
      <c r="K104" s="213" t="s">
        <v>575</v>
      </c>
      <c r="L104" s="214">
        <v>45107</v>
      </c>
      <c r="M104" s="213" t="s">
        <v>576</v>
      </c>
      <c r="N104" s="213" t="s">
        <v>577</v>
      </c>
      <c r="O104" s="214" t="s">
        <v>513</v>
      </c>
      <c r="P104" s="226">
        <v>2208</v>
      </c>
      <c r="Q104" s="25" t="s">
        <v>665</v>
      </c>
      <c r="R104" s="216">
        <v>1</v>
      </c>
      <c r="S104" s="186">
        <v>115.33944</v>
      </c>
      <c r="T104" s="186">
        <v>0</v>
      </c>
      <c r="U104" s="186">
        <f t="shared" si="1"/>
        <v>115.33944</v>
      </c>
      <c r="V104" s="300" t="s">
        <v>823</v>
      </c>
    </row>
    <row r="105" spans="1:22" ht="27.75" customHeight="1" x14ac:dyDescent="0.25">
      <c r="A105" s="209" t="s">
        <v>180</v>
      </c>
      <c r="B105" s="209" t="s">
        <v>501</v>
      </c>
      <c r="C105" s="215" t="s">
        <v>493</v>
      </c>
      <c r="D105" s="210" t="s">
        <v>359</v>
      </c>
      <c r="E105" s="210" t="s">
        <v>494</v>
      </c>
      <c r="F105" s="211" t="s">
        <v>548</v>
      </c>
      <c r="G105" s="24" t="s">
        <v>726</v>
      </c>
      <c r="H105" s="212" t="s">
        <v>695</v>
      </c>
      <c r="I105" s="212" t="s">
        <v>622</v>
      </c>
      <c r="J105" s="213" t="s">
        <v>574</v>
      </c>
      <c r="K105" s="213" t="s">
        <v>575</v>
      </c>
      <c r="L105" s="214">
        <v>45107</v>
      </c>
      <c r="M105" s="213" t="s">
        <v>576</v>
      </c>
      <c r="N105" s="213" t="s">
        <v>577</v>
      </c>
      <c r="O105" s="214" t="s">
        <v>513</v>
      </c>
      <c r="P105" s="226">
        <v>2208</v>
      </c>
      <c r="Q105" s="25" t="s">
        <v>695</v>
      </c>
      <c r="R105" s="216">
        <v>1</v>
      </c>
      <c r="S105" s="186">
        <v>2.538659</v>
      </c>
      <c r="T105" s="186">
        <v>0</v>
      </c>
      <c r="U105" s="186">
        <f t="shared" si="1"/>
        <v>2.538659</v>
      </c>
      <c r="V105" s="300" t="s">
        <v>823</v>
      </c>
    </row>
    <row r="106" spans="1:22" ht="27.75" customHeight="1" x14ac:dyDescent="0.25">
      <c r="A106" s="209" t="s">
        <v>181</v>
      </c>
      <c r="B106" s="209" t="s">
        <v>501</v>
      </c>
      <c r="C106" s="215" t="s">
        <v>493</v>
      </c>
      <c r="D106" s="210" t="s">
        <v>747</v>
      </c>
      <c r="E106" s="210" t="s">
        <v>494</v>
      </c>
      <c r="F106" s="211" t="s">
        <v>548</v>
      </c>
      <c r="G106" s="24" t="s">
        <v>726</v>
      </c>
      <c r="H106" s="212" t="s">
        <v>666</v>
      </c>
      <c r="I106" s="212" t="s">
        <v>591</v>
      </c>
      <c r="J106" s="213" t="s">
        <v>574</v>
      </c>
      <c r="K106" s="213" t="s">
        <v>575</v>
      </c>
      <c r="L106" s="214">
        <v>45107</v>
      </c>
      <c r="M106" s="213" t="s">
        <v>576</v>
      </c>
      <c r="N106" s="213" t="s">
        <v>577</v>
      </c>
      <c r="O106" s="214" t="s">
        <v>513</v>
      </c>
      <c r="P106" s="226">
        <v>2208</v>
      </c>
      <c r="Q106" s="25" t="s">
        <v>666</v>
      </c>
      <c r="R106" s="216">
        <v>1</v>
      </c>
      <c r="S106" s="186">
        <v>27.98612</v>
      </c>
      <c r="T106" s="186">
        <v>0</v>
      </c>
      <c r="U106" s="186">
        <f t="shared" si="1"/>
        <v>27.98612</v>
      </c>
      <c r="V106" s="300" t="s">
        <v>823</v>
      </c>
    </row>
    <row r="107" spans="1:22" ht="27.75" customHeight="1" x14ac:dyDescent="0.25">
      <c r="A107" s="209" t="s">
        <v>182</v>
      </c>
      <c r="B107" s="209" t="s">
        <v>501</v>
      </c>
      <c r="C107" s="215" t="s">
        <v>493</v>
      </c>
      <c r="D107" s="210" t="s">
        <v>746</v>
      </c>
      <c r="E107" s="210" t="s">
        <v>494</v>
      </c>
      <c r="F107" s="211" t="s">
        <v>551</v>
      </c>
      <c r="G107" s="24" t="s">
        <v>727</v>
      </c>
      <c r="H107" s="212" t="s">
        <v>668</v>
      </c>
      <c r="I107" s="212" t="s">
        <v>592</v>
      </c>
      <c r="J107" s="213" t="s">
        <v>574</v>
      </c>
      <c r="K107" s="213" t="s">
        <v>575</v>
      </c>
      <c r="L107" s="214">
        <v>45107</v>
      </c>
      <c r="M107" s="213" t="s">
        <v>576</v>
      </c>
      <c r="N107" s="213" t="s">
        <v>577</v>
      </c>
      <c r="O107" s="214" t="s">
        <v>513</v>
      </c>
      <c r="P107" s="226">
        <v>2208</v>
      </c>
      <c r="Q107" s="25" t="s">
        <v>668</v>
      </c>
      <c r="R107" s="216">
        <v>1</v>
      </c>
      <c r="S107" s="186">
        <v>10.698721000000001</v>
      </c>
      <c r="T107" s="186">
        <v>0</v>
      </c>
      <c r="U107" s="186">
        <f t="shared" si="1"/>
        <v>10.698721000000001</v>
      </c>
      <c r="V107" s="300" t="s">
        <v>823</v>
      </c>
    </row>
    <row r="108" spans="1:22" ht="27.75" customHeight="1" x14ac:dyDescent="0.25">
      <c r="A108" s="209" t="s">
        <v>183</v>
      </c>
      <c r="B108" s="209" t="s">
        <v>501</v>
      </c>
      <c r="C108" s="215" t="s">
        <v>493</v>
      </c>
      <c r="D108" s="210" t="s">
        <v>359</v>
      </c>
      <c r="E108" s="210" t="s">
        <v>494</v>
      </c>
      <c r="F108" s="211" t="s">
        <v>572</v>
      </c>
      <c r="G108" s="24" t="s">
        <v>741</v>
      </c>
      <c r="H108" s="212" t="s">
        <v>800</v>
      </c>
      <c r="I108" s="212" t="s">
        <v>607</v>
      </c>
      <c r="J108" s="213" t="s">
        <v>574</v>
      </c>
      <c r="K108" s="213" t="s">
        <v>575</v>
      </c>
      <c r="L108" s="214">
        <v>45107</v>
      </c>
      <c r="M108" s="213" t="s">
        <v>576</v>
      </c>
      <c r="N108" s="213" t="s">
        <v>577</v>
      </c>
      <c r="O108" s="214" t="s">
        <v>513</v>
      </c>
      <c r="P108" s="226">
        <v>2208</v>
      </c>
      <c r="Q108" s="25" t="s">
        <v>800</v>
      </c>
      <c r="R108" s="216">
        <v>1</v>
      </c>
      <c r="S108" s="186">
        <v>24.198390000000003</v>
      </c>
      <c r="T108" s="186">
        <v>0</v>
      </c>
      <c r="U108" s="186">
        <f t="shared" si="1"/>
        <v>24.198390000000003</v>
      </c>
      <c r="V108" s="300" t="s">
        <v>823</v>
      </c>
    </row>
    <row r="109" spans="1:22" ht="27.75" customHeight="1" x14ac:dyDescent="0.25">
      <c r="A109" s="209" t="s">
        <v>184</v>
      </c>
      <c r="B109" s="209" t="s">
        <v>501</v>
      </c>
      <c r="C109" s="215" t="s">
        <v>493</v>
      </c>
      <c r="D109" s="210" t="s">
        <v>359</v>
      </c>
      <c r="E109" s="210" t="s">
        <v>494</v>
      </c>
      <c r="F109" s="211" t="s">
        <v>572</v>
      </c>
      <c r="G109" s="24" t="s">
        <v>741</v>
      </c>
      <c r="H109" s="212" t="s">
        <v>801</v>
      </c>
      <c r="I109" s="212" t="s">
        <v>608</v>
      </c>
      <c r="J109" s="213" t="s">
        <v>574</v>
      </c>
      <c r="K109" s="213" t="s">
        <v>575</v>
      </c>
      <c r="L109" s="214">
        <v>45107</v>
      </c>
      <c r="M109" s="213" t="s">
        <v>576</v>
      </c>
      <c r="N109" s="213" t="s">
        <v>577</v>
      </c>
      <c r="O109" s="214" t="s">
        <v>513</v>
      </c>
      <c r="P109" s="226">
        <v>2208</v>
      </c>
      <c r="Q109" s="25" t="s">
        <v>801</v>
      </c>
      <c r="R109" s="216">
        <v>1</v>
      </c>
      <c r="S109" s="186">
        <v>24.424300000000002</v>
      </c>
      <c r="T109" s="186">
        <v>0</v>
      </c>
      <c r="U109" s="186">
        <f t="shared" si="1"/>
        <v>24.424300000000002</v>
      </c>
      <c r="V109" s="300" t="s">
        <v>823</v>
      </c>
    </row>
    <row r="110" spans="1:22" ht="27.75" customHeight="1" x14ac:dyDescent="0.25">
      <c r="A110" s="209" t="s">
        <v>185</v>
      </c>
      <c r="B110" s="209" t="s">
        <v>501</v>
      </c>
      <c r="C110" s="215" t="s">
        <v>493</v>
      </c>
      <c r="D110" s="210" t="s">
        <v>359</v>
      </c>
      <c r="E110" s="210" t="s">
        <v>494</v>
      </c>
      <c r="F110" s="211" t="s">
        <v>572</v>
      </c>
      <c r="G110" s="24" t="s">
        <v>741</v>
      </c>
      <c r="H110" s="212" t="s">
        <v>802</v>
      </c>
      <c r="I110" s="212" t="s">
        <v>615</v>
      </c>
      <c r="J110" s="213" t="s">
        <v>574</v>
      </c>
      <c r="K110" s="213" t="s">
        <v>575</v>
      </c>
      <c r="L110" s="214">
        <v>45107</v>
      </c>
      <c r="M110" s="213" t="s">
        <v>576</v>
      </c>
      <c r="N110" s="213" t="s">
        <v>577</v>
      </c>
      <c r="O110" s="214" t="s">
        <v>513</v>
      </c>
      <c r="P110" s="226">
        <v>2208</v>
      </c>
      <c r="Q110" s="25" t="s">
        <v>802</v>
      </c>
      <c r="R110" s="216">
        <v>1</v>
      </c>
      <c r="S110" s="186">
        <v>24.810890000000001</v>
      </c>
      <c r="T110" s="186">
        <v>0</v>
      </c>
      <c r="U110" s="186">
        <f t="shared" si="1"/>
        <v>24.810890000000001</v>
      </c>
      <c r="V110" s="300" t="s">
        <v>823</v>
      </c>
    </row>
    <row r="111" spans="1:22" ht="27.75" customHeight="1" x14ac:dyDescent="0.25">
      <c r="A111" s="209" t="s">
        <v>186</v>
      </c>
      <c r="B111" s="209" t="s">
        <v>501</v>
      </c>
      <c r="C111" s="215" t="s">
        <v>493</v>
      </c>
      <c r="D111" s="210" t="s">
        <v>359</v>
      </c>
      <c r="E111" s="210" t="s">
        <v>494</v>
      </c>
      <c r="F111" s="211" t="s">
        <v>572</v>
      </c>
      <c r="G111" s="24" t="s">
        <v>741</v>
      </c>
      <c r="H111" s="212" t="s">
        <v>720</v>
      </c>
      <c r="I111" s="212" t="s">
        <v>650</v>
      </c>
      <c r="J111" s="213" t="s">
        <v>574</v>
      </c>
      <c r="K111" s="213" t="s">
        <v>575</v>
      </c>
      <c r="L111" s="214">
        <v>45107</v>
      </c>
      <c r="M111" s="213" t="s">
        <v>576</v>
      </c>
      <c r="N111" s="213" t="s">
        <v>577</v>
      </c>
      <c r="O111" s="214" t="s">
        <v>513</v>
      </c>
      <c r="P111" s="226">
        <v>2208</v>
      </c>
      <c r="Q111" s="25" t="s">
        <v>720</v>
      </c>
      <c r="R111" s="216">
        <v>1</v>
      </c>
      <c r="S111" s="186">
        <v>9.9999999999999995E-7</v>
      </c>
      <c r="T111" s="186">
        <v>0</v>
      </c>
      <c r="U111" s="186">
        <f t="shared" si="1"/>
        <v>9.9999999999999995E-7</v>
      </c>
      <c r="V111" s="300" t="s">
        <v>823</v>
      </c>
    </row>
    <row r="112" spans="1:22" ht="27.75" customHeight="1" x14ac:dyDescent="0.25">
      <c r="A112" s="209" t="s">
        <v>187</v>
      </c>
      <c r="B112" s="209" t="s">
        <v>501</v>
      </c>
      <c r="C112" s="215" t="s">
        <v>493</v>
      </c>
      <c r="D112" s="210" t="s">
        <v>359</v>
      </c>
      <c r="E112" s="210" t="s">
        <v>495</v>
      </c>
      <c r="F112" s="211" t="s">
        <v>756</v>
      </c>
      <c r="G112" s="24" t="s">
        <v>764</v>
      </c>
      <c r="H112" s="212" t="s">
        <v>803</v>
      </c>
      <c r="I112" s="212" t="s">
        <v>607</v>
      </c>
      <c r="J112" s="213" t="s">
        <v>574</v>
      </c>
      <c r="K112" s="213" t="s">
        <v>575</v>
      </c>
      <c r="L112" s="214">
        <v>45107</v>
      </c>
      <c r="M112" s="213" t="s">
        <v>576</v>
      </c>
      <c r="N112" s="213" t="s">
        <v>577</v>
      </c>
      <c r="O112" s="214" t="s">
        <v>513</v>
      </c>
      <c r="P112" s="226">
        <v>2208</v>
      </c>
      <c r="Q112" s="25" t="s">
        <v>803</v>
      </c>
      <c r="R112" s="216">
        <v>1</v>
      </c>
      <c r="S112" s="186">
        <v>28.800990000000002</v>
      </c>
      <c r="T112" s="186">
        <v>0</v>
      </c>
      <c r="U112" s="186">
        <f t="shared" si="1"/>
        <v>28.800990000000002</v>
      </c>
      <c r="V112" s="300" t="s">
        <v>823</v>
      </c>
    </row>
    <row r="113" spans="1:22" ht="27.75" customHeight="1" x14ac:dyDescent="0.25">
      <c r="A113" s="209" t="s">
        <v>188</v>
      </c>
      <c r="B113" s="209" t="s">
        <v>501</v>
      </c>
      <c r="C113" s="215" t="s">
        <v>493</v>
      </c>
      <c r="D113" s="210" t="s">
        <v>359</v>
      </c>
      <c r="E113" s="210" t="s">
        <v>495</v>
      </c>
      <c r="F113" s="211" t="s">
        <v>756</v>
      </c>
      <c r="G113" s="24" t="s">
        <v>764</v>
      </c>
      <c r="H113" s="212" t="s">
        <v>804</v>
      </c>
      <c r="I113" s="212" t="s">
        <v>614</v>
      </c>
      <c r="J113" s="213" t="s">
        <v>574</v>
      </c>
      <c r="K113" s="213" t="s">
        <v>575</v>
      </c>
      <c r="L113" s="214">
        <v>45107</v>
      </c>
      <c r="M113" s="213" t="s">
        <v>576</v>
      </c>
      <c r="N113" s="213" t="s">
        <v>577</v>
      </c>
      <c r="O113" s="214" t="s">
        <v>513</v>
      </c>
      <c r="P113" s="226">
        <v>2208</v>
      </c>
      <c r="Q113" s="25" t="s">
        <v>804</v>
      </c>
      <c r="R113" s="216">
        <v>1</v>
      </c>
      <c r="S113" s="186">
        <v>18.751669</v>
      </c>
      <c r="T113" s="186">
        <v>0</v>
      </c>
      <c r="U113" s="186">
        <f t="shared" si="1"/>
        <v>18.751669</v>
      </c>
      <c r="V113" s="300" t="s">
        <v>823</v>
      </c>
    </row>
    <row r="114" spans="1:22" ht="27.75" customHeight="1" x14ac:dyDescent="0.25">
      <c r="A114" s="209" t="s">
        <v>189</v>
      </c>
      <c r="B114" s="209" t="s">
        <v>501</v>
      </c>
      <c r="C114" s="215" t="s">
        <v>493</v>
      </c>
      <c r="D114" s="210" t="s">
        <v>359</v>
      </c>
      <c r="E114" s="210" t="s">
        <v>495</v>
      </c>
      <c r="F114" s="211" t="s">
        <v>756</v>
      </c>
      <c r="G114" s="24" t="s">
        <v>764</v>
      </c>
      <c r="H114" s="212" t="s">
        <v>805</v>
      </c>
      <c r="I114" s="212" t="s">
        <v>615</v>
      </c>
      <c r="J114" s="213" t="s">
        <v>574</v>
      </c>
      <c r="K114" s="213" t="s">
        <v>575</v>
      </c>
      <c r="L114" s="214">
        <v>45107</v>
      </c>
      <c r="M114" s="213" t="s">
        <v>576</v>
      </c>
      <c r="N114" s="213" t="s">
        <v>577</v>
      </c>
      <c r="O114" s="214" t="s">
        <v>513</v>
      </c>
      <c r="P114" s="226">
        <v>2208</v>
      </c>
      <c r="Q114" s="25" t="s">
        <v>805</v>
      </c>
      <c r="R114" s="216">
        <v>1</v>
      </c>
      <c r="S114" s="186">
        <v>29.583296000000004</v>
      </c>
      <c r="T114" s="186">
        <v>0</v>
      </c>
      <c r="U114" s="186">
        <f t="shared" si="1"/>
        <v>29.583296000000004</v>
      </c>
      <c r="V114" s="300" t="s">
        <v>823</v>
      </c>
    </row>
    <row r="115" spans="1:22" ht="27.75" customHeight="1" x14ac:dyDescent="0.25">
      <c r="A115" s="209" t="s">
        <v>190</v>
      </c>
      <c r="B115" s="209" t="s">
        <v>501</v>
      </c>
      <c r="C115" s="215" t="s">
        <v>493</v>
      </c>
      <c r="D115" s="210" t="s">
        <v>746</v>
      </c>
      <c r="E115" s="210" t="s">
        <v>494</v>
      </c>
      <c r="F115" s="211" t="s">
        <v>548</v>
      </c>
      <c r="G115" s="24" t="s">
        <v>738</v>
      </c>
      <c r="H115" s="212" t="s">
        <v>699</v>
      </c>
      <c r="I115" s="212" t="s">
        <v>627</v>
      </c>
      <c r="J115" s="213" t="s">
        <v>574</v>
      </c>
      <c r="K115" s="213" t="s">
        <v>575</v>
      </c>
      <c r="L115" s="214">
        <v>45107</v>
      </c>
      <c r="M115" s="213" t="s">
        <v>576</v>
      </c>
      <c r="N115" s="213" t="s">
        <v>577</v>
      </c>
      <c r="O115" s="214" t="s">
        <v>513</v>
      </c>
      <c r="P115" s="226">
        <v>2208</v>
      </c>
      <c r="Q115" s="25" t="s">
        <v>699</v>
      </c>
      <c r="R115" s="216">
        <v>1</v>
      </c>
      <c r="S115" s="186">
        <v>6.4662799999999994</v>
      </c>
      <c r="T115" s="186">
        <v>0</v>
      </c>
      <c r="U115" s="186">
        <f t="shared" si="1"/>
        <v>6.4662799999999994</v>
      </c>
      <c r="V115" s="300" t="s">
        <v>823</v>
      </c>
    </row>
    <row r="116" spans="1:22" ht="27.75" customHeight="1" x14ac:dyDescent="0.25">
      <c r="A116" s="209" t="s">
        <v>191</v>
      </c>
      <c r="B116" s="209" t="s">
        <v>501</v>
      </c>
      <c r="C116" s="215" t="s">
        <v>493</v>
      </c>
      <c r="D116" s="210" t="s">
        <v>746</v>
      </c>
      <c r="E116" s="210" t="s">
        <v>499</v>
      </c>
      <c r="F116" s="211" t="s">
        <v>553</v>
      </c>
      <c r="G116" s="24" t="s">
        <v>740</v>
      </c>
      <c r="H116" s="212" t="s">
        <v>705</v>
      </c>
      <c r="I116" s="212" t="s">
        <v>633</v>
      </c>
      <c r="J116" s="213" t="s">
        <v>574</v>
      </c>
      <c r="K116" s="213" t="s">
        <v>575</v>
      </c>
      <c r="L116" s="214">
        <v>45107</v>
      </c>
      <c r="M116" s="213" t="s">
        <v>576</v>
      </c>
      <c r="N116" s="213" t="s">
        <v>577</v>
      </c>
      <c r="O116" s="214" t="s">
        <v>513</v>
      </c>
      <c r="P116" s="226">
        <v>2208</v>
      </c>
      <c r="Q116" s="25" t="s">
        <v>705</v>
      </c>
      <c r="R116" s="216">
        <v>1</v>
      </c>
      <c r="S116" s="186">
        <v>3.15E-2</v>
      </c>
      <c r="T116" s="186">
        <v>0</v>
      </c>
      <c r="U116" s="186">
        <f t="shared" si="1"/>
        <v>3.15E-2</v>
      </c>
      <c r="V116" s="300" t="s">
        <v>823</v>
      </c>
    </row>
    <row r="117" spans="1:22" ht="27.75" customHeight="1" x14ac:dyDescent="0.25">
      <c r="A117" s="209" t="s">
        <v>192</v>
      </c>
      <c r="B117" s="209" t="s">
        <v>501</v>
      </c>
      <c r="C117" s="215" t="s">
        <v>493</v>
      </c>
      <c r="D117" s="210" t="s">
        <v>746</v>
      </c>
      <c r="E117" s="210" t="s">
        <v>494</v>
      </c>
      <c r="F117" s="211" t="s">
        <v>548</v>
      </c>
      <c r="G117" s="24" t="s">
        <v>739</v>
      </c>
      <c r="H117" s="212" t="s">
        <v>703</v>
      </c>
      <c r="I117" s="212" t="s">
        <v>631</v>
      </c>
      <c r="J117" s="213" t="s">
        <v>574</v>
      </c>
      <c r="K117" s="213" t="s">
        <v>575</v>
      </c>
      <c r="L117" s="214">
        <v>45107</v>
      </c>
      <c r="M117" s="213" t="s">
        <v>576</v>
      </c>
      <c r="N117" s="213" t="s">
        <v>577</v>
      </c>
      <c r="O117" s="214" t="s">
        <v>513</v>
      </c>
      <c r="P117" s="226">
        <v>2208</v>
      </c>
      <c r="Q117" s="25" t="s">
        <v>703</v>
      </c>
      <c r="R117" s="216">
        <v>1</v>
      </c>
      <c r="S117" s="186">
        <v>38.277805999999998</v>
      </c>
      <c r="T117" s="186">
        <v>0</v>
      </c>
      <c r="U117" s="186">
        <f t="shared" si="1"/>
        <v>38.277805999999998</v>
      </c>
      <c r="V117" s="300" t="s">
        <v>823</v>
      </c>
    </row>
    <row r="118" spans="1:22" ht="27.75" customHeight="1" x14ac:dyDescent="0.25">
      <c r="A118" s="209" t="s">
        <v>193</v>
      </c>
      <c r="B118" s="209" t="s">
        <v>501</v>
      </c>
      <c r="C118" s="215" t="s">
        <v>493</v>
      </c>
      <c r="D118" s="210" t="s">
        <v>746</v>
      </c>
      <c r="E118" s="210" t="s">
        <v>494</v>
      </c>
      <c r="F118" s="211" t="s">
        <v>548</v>
      </c>
      <c r="G118" s="24" t="s">
        <v>739</v>
      </c>
      <c r="H118" s="212" t="s">
        <v>692</v>
      </c>
      <c r="I118" s="212" t="s">
        <v>619</v>
      </c>
      <c r="J118" s="213" t="s">
        <v>574</v>
      </c>
      <c r="K118" s="213" t="s">
        <v>575</v>
      </c>
      <c r="L118" s="214">
        <v>45107</v>
      </c>
      <c r="M118" s="213" t="s">
        <v>576</v>
      </c>
      <c r="N118" s="213" t="s">
        <v>577</v>
      </c>
      <c r="O118" s="214" t="s">
        <v>513</v>
      </c>
      <c r="P118" s="226">
        <v>2208</v>
      </c>
      <c r="Q118" s="25" t="s">
        <v>692</v>
      </c>
      <c r="R118" s="216">
        <v>1</v>
      </c>
      <c r="S118" s="186">
        <v>1.9009779999999998</v>
      </c>
      <c r="T118" s="186">
        <v>0</v>
      </c>
      <c r="U118" s="186">
        <f t="shared" si="1"/>
        <v>1.9009779999999998</v>
      </c>
      <c r="V118" s="300" t="s">
        <v>823</v>
      </c>
    </row>
    <row r="119" spans="1:22" ht="27.75" customHeight="1" x14ac:dyDescent="0.25">
      <c r="A119" s="209" t="s">
        <v>194</v>
      </c>
      <c r="B119" s="209" t="s">
        <v>501</v>
      </c>
      <c r="C119" s="215" t="s">
        <v>497</v>
      </c>
      <c r="D119" s="210" t="s">
        <v>359</v>
      </c>
      <c r="E119" s="210" t="s">
        <v>500</v>
      </c>
      <c r="F119" s="211" t="s">
        <v>750</v>
      </c>
      <c r="G119" s="24" t="s">
        <v>732</v>
      </c>
      <c r="H119" s="212" t="s">
        <v>777</v>
      </c>
      <c r="I119" s="212" t="s">
        <v>619</v>
      </c>
      <c r="J119" s="213" t="s">
        <v>574</v>
      </c>
      <c r="K119" s="213" t="s">
        <v>575</v>
      </c>
      <c r="L119" s="214">
        <v>45107</v>
      </c>
      <c r="M119" s="213" t="s">
        <v>576</v>
      </c>
      <c r="N119" s="213" t="s">
        <v>577</v>
      </c>
      <c r="O119" s="214" t="s">
        <v>513</v>
      </c>
      <c r="P119" s="226">
        <v>2208</v>
      </c>
      <c r="Q119" s="25" t="s">
        <v>777</v>
      </c>
      <c r="R119" s="216">
        <v>1</v>
      </c>
      <c r="S119" s="186">
        <v>8.866695</v>
      </c>
      <c r="T119" s="186">
        <v>0</v>
      </c>
      <c r="U119" s="186">
        <f t="shared" si="1"/>
        <v>8.866695</v>
      </c>
      <c r="V119" s="300" t="s">
        <v>823</v>
      </c>
    </row>
    <row r="120" spans="1:22" ht="27.75" customHeight="1" x14ac:dyDescent="0.25">
      <c r="A120" s="209" t="s">
        <v>195</v>
      </c>
      <c r="B120" s="209" t="s">
        <v>501</v>
      </c>
      <c r="C120" s="215" t="s">
        <v>497</v>
      </c>
      <c r="D120" s="210" t="s">
        <v>359</v>
      </c>
      <c r="E120" s="210" t="s">
        <v>500</v>
      </c>
      <c r="F120" s="211" t="s">
        <v>750</v>
      </c>
      <c r="G120" s="24" t="s">
        <v>732</v>
      </c>
      <c r="H120" s="212" t="s">
        <v>778</v>
      </c>
      <c r="I120" s="212" t="s">
        <v>603</v>
      </c>
      <c r="J120" s="213" t="s">
        <v>574</v>
      </c>
      <c r="K120" s="213" t="s">
        <v>575</v>
      </c>
      <c r="L120" s="214">
        <v>45107</v>
      </c>
      <c r="M120" s="213" t="s">
        <v>576</v>
      </c>
      <c r="N120" s="213" t="s">
        <v>577</v>
      </c>
      <c r="O120" s="214" t="s">
        <v>513</v>
      </c>
      <c r="P120" s="226">
        <v>2208</v>
      </c>
      <c r="Q120" s="25" t="s">
        <v>778</v>
      </c>
      <c r="R120" s="216">
        <v>1</v>
      </c>
      <c r="S120" s="186">
        <v>8.2067990000000002</v>
      </c>
      <c r="T120" s="186">
        <v>0</v>
      </c>
      <c r="U120" s="186">
        <f t="shared" si="1"/>
        <v>8.2067990000000002</v>
      </c>
      <c r="V120" s="300" t="s">
        <v>823</v>
      </c>
    </row>
    <row r="121" spans="1:22" ht="27.75" customHeight="1" x14ac:dyDescent="0.25">
      <c r="A121" s="209" t="s">
        <v>196</v>
      </c>
      <c r="B121" s="209" t="s">
        <v>501</v>
      </c>
      <c r="C121" s="215" t="s">
        <v>497</v>
      </c>
      <c r="D121" s="210" t="s">
        <v>359</v>
      </c>
      <c r="E121" s="210" t="s">
        <v>500</v>
      </c>
      <c r="F121" s="211" t="s">
        <v>750</v>
      </c>
      <c r="G121" s="24" t="s">
        <v>732</v>
      </c>
      <c r="H121" s="212" t="s">
        <v>779</v>
      </c>
      <c r="I121" s="212" t="s">
        <v>613</v>
      </c>
      <c r="J121" s="213" t="s">
        <v>574</v>
      </c>
      <c r="K121" s="213" t="s">
        <v>575</v>
      </c>
      <c r="L121" s="214">
        <v>45107</v>
      </c>
      <c r="M121" s="213" t="s">
        <v>576</v>
      </c>
      <c r="N121" s="213" t="s">
        <v>577</v>
      </c>
      <c r="O121" s="214" t="s">
        <v>513</v>
      </c>
      <c r="P121" s="226">
        <v>2208</v>
      </c>
      <c r="Q121" s="25" t="s">
        <v>779</v>
      </c>
      <c r="R121" s="216">
        <v>1</v>
      </c>
      <c r="S121" s="186">
        <v>13.968222999999998</v>
      </c>
      <c r="T121" s="186">
        <v>0</v>
      </c>
      <c r="U121" s="186">
        <f t="shared" si="1"/>
        <v>13.968222999999998</v>
      </c>
      <c r="V121" s="300" t="s">
        <v>823</v>
      </c>
    </row>
    <row r="122" spans="1:22" ht="27.75" customHeight="1" x14ac:dyDescent="0.25">
      <c r="A122" s="209" t="s">
        <v>197</v>
      </c>
      <c r="B122" s="209" t="s">
        <v>501</v>
      </c>
      <c r="C122" s="215" t="s">
        <v>497</v>
      </c>
      <c r="D122" s="210" t="s">
        <v>746</v>
      </c>
      <c r="E122" s="210" t="s">
        <v>499</v>
      </c>
      <c r="F122" s="211" t="s">
        <v>553</v>
      </c>
      <c r="G122" s="24" t="s">
        <v>730</v>
      </c>
      <c r="H122" s="212" t="s">
        <v>671</v>
      </c>
      <c r="I122" s="212" t="s">
        <v>595</v>
      </c>
      <c r="J122" s="213" t="s">
        <v>574</v>
      </c>
      <c r="K122" s="213" t="s">
        <v>575</v>
      </c>
      <c r="L122" s="214">
        <v>45107</v>
      </c>
      <c r="M122" s="213" t="s">
        <v>576</v>
      </c>
      <c r="N122" s="213" t="s">
        <v>577</v>
      </c>
      <c r="O122" s="214" t="s">
        <v>513</v>
      </c>
      <c r="P122" s="226">
        <v>2208</v>
      </c>
      <c r="Q122" s="25" t="s">
        <v>671</v>
      </c>
      <c r="R122" s="216">
        <v>1</v>
      </c>
      <c r="S122" s="186">
        <v>9.6777809999999995</v>
      </c>
      <c r="T122" s="186">
        <v>0</v>
      </c>
      <c r="U122" s="186">
        <f t="shared" si="1"/>
        <v>9.6777809999999995</v>
      </c>
      <c r="V122" s="300" t="s">
        <v>823</v>
      </c>
    </row>
    <row r="123" spans="1:22" ht="27.75" customHeight="1" x14ac:dyDescent="0.25">
      <c r="A123" s="209" t="s">
        <v>198</v>
      </c>
      <c r="B123" s="209" t="s">
        <v>501</v>
      </c>
      <c r="C123" s="215" t="s">
        <v>497</v>
      </c>
      <c r="D123" s="210" t="s">
        <v>746</v>
      </c>
      <c r="E123" s="210" t="s">
        <v>499</v>
      </c>
      <c r="F123" s="211" t="s">
        <v>553</v>
      </c>
      <c r="G123" s="24" t="s">
        <v>730</v>
      </c>
      <c r="H123" s="212" t="s">
        <v>672</v>
      </c>
      <c r="I123" s="212" t="s">
        <v>596</v>
      </c>
      <c r="J123" s="213" t="s">
        <v>574</v>
      </c>
      <c r="K123" s="213" t="s">
        <v>575</v>
      </c>
      <c r="L123" s="214">
        <v>45107</v>
      </c>
      <c r="M123" s="213" t="s">
        <v>576</v>
      </c>
      <c r="N123" s="213" t="s">
        <v>577</v>
      </c>
      <c r="O123" s="214" t="s">
        <v>513</v>
      </c>
      <c r="P123" s="226">
        <v>2208</v>
      </c>
      <c r="Q123" s="25" t="s">
        <v>672</v>
      </c>
      <c r="R123" s="216">
        <v>1</v>
      </c>
      <c r="S123" s="186">
        <v>8.5530500000000007</v>
      </c>
      <c r="T123" s="186">
        <v>0</v>
      </c>
      <c r="U123" s="186">
        <f t="shared" si="1"/>
        <v>8.5530500000000007</v>
      </c>
      <c r="V123" s="300" t="s">
        <v>823</v>
      </c>
    </row>
    <row r="124" spans="1:22" ht="27.75" customHeight="1" x14ac:dyDescent="0.25">
      <c r="A124" s="209" t="s">
        <v>199</v>
      </c>
      <c r="B124" s="209" t="s">
        <v>501</v>
      </c>
      <c r="C124" s="215" t="s">
        <v>497</v>
      </c>
      <c r="D124" s="210" t="s">
        <v>746</v>
      </c>
      <c r="E124" s="210" t="s">
        <v>499</v>
      </c>
      <c r="F124" s="211" t="s">
        <v>553</v>
      </c>
      <c r="G124" s="24" t="s">
        <v>730</v>
      </c>
      <c r="H124" s="212" t="s">
        <v>1360</v>
      </c>
      <c r="I124" s="212" t="s">
        <v>600</v>
      </c>
      <c r="J124" s="213" t="s">
        <v>574</v>
      </c>
      <c r="K124" s="213" t="s">
        <v>575</v>
      </c>
      <c r="L124" s="214">
        <v>45107</v>
      </c>
      <c r="M124" s="213" t="s">
        <v>576</v>
      </c>
      <c r="N124" s="213" t="s">
        <v>577</v>
      </c>
      <c r="O124" s="214" t="s">
        <v>513</v>
      </c>
      <c r="P124" s="226">
        <v>2208</v>
      </c>
      <c r="Q124" s="25" t="s">
        <v>1360</v>
      </c>
      <c r="R124" s="216">
        <v>1</v>
      </c>
      <c r="S124" s="186">
        <v>1.0808470000000001</v>
      </c>
      <c r="T124" s="186">
        <v>0</v>
      </c>
      <c r="U124" s="186">
        <f t="shared" si="1"/>
        <v>1.0808470000000001</v>
      </c>
      <c r="V124" s="300" t="s">
        <v>823</v>
      </c>
    </row>
    <row r="125" spans="1:22" ht="27.75" customHeight="1" x14ac:dyDescent="0.25">
      <c r="A125" s="209" t="s">
        <v>200</v>
      </c>
      <c r="B125" s="209" t="s">
        <v>501</v>
      </c>
      <c r="C125" s="215" t="s">
        <v>497</v>
      </c>
      <c r="D125" s="210" t="s">
        <v>359</v>
      </c>
      <c r="E125" s="210" t="s">
        <v>499</v>
      </c>
      <c r="F125" s="211" t="s">
        <v>556</v>
      </c>
      <c r="G125" s="24" t="s">
        <v>761</v>
      </c>
      <c r="H125" s="212" t="s">
        <v>784</v>
      </c>
      <c r="I125" s="212" t="s">
        <v>619</v>
      </c>
      <c r="J125" s="213" t="s">
        <v>574</v>
      </c>
      <c r="K125" s="213" t="s">
        <v>575</v>
      </c>
      <c r="L125" s="214">
        <v>45107</v>
      </c>
      <c r="M125" s="213" t="s">
        <v>576</v>
      </c>
      <c r="N125" s="213" t="s">
        <v>577</v>
      </c>
      <c r="O125" s="214" t="s">
        <v>513</v>
      </c>
      <c r="P125" s="226">
        <v>2208</v>
      </c>
      <c r="Q125" s="25" t="s">
        <v>784</v>
      </c>
      <c r="R125" s="216">
        <v>1</v>
      </c>
      <c r="S125" s="186">
        <v>10.502247000000001</v>
      </c>
      <c r="T125" s="186">
        <v>0</v>
      </c>
      <c r="U125" s="186">
        <f t="shared" si="1"/>
        <v>10.502247000000001</v>
      </c>
      <c r="V125" s="300" t="s">
        <v>823</v>
      </c>
    </row>
    <row r="126" spans="1:22" ht="27.75" customHeight="1" x14ac:dyDescent="0.25">
      <c r="A126" s="209" t="s">
        <v>201</v>
      </c>
      <c r="B126" s="209" t="s">
        <v>501</v>
      </c>
      <c r="C126" s="215" t="s">
        <v>497</v>
      </c>
      <c r="D126" s="210" t="s">
        <v>359</v>
      </c>
      <c r="E126" s="210" t="s">
        <v>499</v>
      </c>
      <c r="F126" s="211" t="s">
        <v>556</v>
      </c>
      <c r="G126" s="24" t="s">
        <v>761</v>
      </c>
      <c r="H126" s="212" t="s">
        <v>785</v>
      </c>
      <c r="I126" s="212" t="s">
        <v>603</v>
      </c>
      <c r="J126" s="213" t="s">
        <v>574</v>
      </c>
      <c r="K126" s="213" t="s">
        <v>575</v>
      </c>
      <c r="L126" s="214">
        <v>45107</v>
      </c>
      <c r="M126" s="213" t="s">
        <v>576</v>
      </c>
      <c r="N126" s="213" t="s">
        <v>577</v>
      </c>
      <c r="O126" s="214" t="s">
        <v>513</v>
      </c>
      <c r="P126" s="226">
        <v>2208</v>
      </c>
      <c r="Q126" s="25" t="s">
        <v>785</v>
      </c>
      <c r="R126" s="216">
        <v>1</v>
      </c>
      <c r="S126" s="186">
        <v>11.300044999999999</v>
      </c>
      <c r="T126" s="186">
        <v>0</v>
      </c>
      <c r="U126" s="186">
        <f t="shared" si="1"/>
        <v>11.300044999999999</v>
      </c>
      <c r="V126" s="300" t="s">
        <v>823</v>
      </c>
    </row>
    <row r="127" spans="1:22" ht="27.75" customHeight="1" x14ac:dyDescent="0.25">
      <c r="A127" s="209" t="s">
        <v>202</v>
      </c>
      <c r="B127" s="209" t="s">
        <v>501</v>
      </c>
      <c r="C127" s="215" t="s">
        <v>497</v>
      </c>
      <c r="D127" s="210" t="s">
        <v>746</v>
      </c>
      <c r="E127" s="210" t="s">
        <v>499</v>
      </c>
      <c r="F127" s="211" t="s">
        <v>556</v>
      </c>
      <c r="G127" s="24" t="s">
        <v>731</v>
      </c>
      <c r="H127" s="212" t="s">
        <v>713</v>
      </c>
      <c r="I127" s="212" t="s">
        <v>643</v>
      </c>
      <c r="J127" s="213" t="s">
        <v>574</v>
      </c>
      <c r="K127" s="213" t="s">
        <v>575</v>
      </c>
      <c r="L127" s="214">
        <v>45107</v>
      </c>
      <c r="M127" s="213" t="s">
        <v>576</v>
      </c>
      <c r="N127" s="213" t="s">
        <v>577</v>
      </c>
      <c r="O127" s="214" t="s">
        <v>513</v>
      </c>
      <c r="P127" s="226">
        <v>2208</v>
      </c>
      <c r="Q127" s="25" t="s">
        <v>713</v>
      </c>
      <c r="R127" s="216">
        <v>1</v>
      </c>
      <c r="S127" s="186">
        <v>3.4400680000000001</v>
      </c>
      <c r="T127" s="186">
        <v>0</v>
      </c>
      <c r="U127" s="186">
        <f t="shared" si="1"/>
        <v>3.4400680000000001</v>
      </c>
      <c r="V127" s="300" t="s">
        <v>823</v>
      </c>
    </row>
    <row r="128" spans="1:22" ht="27.75" customHeight="1" x14ac:dyDescent="0.25">
      <c r="A128" s="209" t="s">
        <v>203</v>
      </c>
      <c r="B128" s="209" t="s">
        <v>501</v>
      </c>
      <c r="C128" s="215" t="s">
        <v>497</v>
      </c>
      <c r="D128" s="210" t="s">
        <v>746</v>
      </c>
      <c r="E128" s="210" t="s">
        <v>499</v>
      </c>
      <c r="F128" s="211" t="s">
        <v>556</v>
      </c>
      <c r="G128" s="24" t="s">
        <v>731</v>
      </c>
      <c r="H128" s="212" t="s">
        <v>673</v>
      </c>
      <c r="I128" s="212" t="s">
        <v>597</v>
      </c>
      <c r="J128" s="213" t="s">
        <v>574</v>
      </c>
      <c r="K128" s="213" t="s">
        <v>575</v>
      </c>
      <c r="L128" s="214">
        <v>45107</v>
      </c>
      <c r="M128" s="213" t="s">
        <v>576</v>
      </c>
      <c r="N128" s="213" t="s">
        <v>577</v>
      </c>
      <c r="O128" s="214" t="s">
        <v>513</v>
      </c>
      <c r="P128" s="226">
        <v>2208</v>
      </c>
      <c r="Q128" s="25" t="s">
        <v>673</v>
      </c>
      <c r="R128" s="216">
        <v>1</v>
      </c>
      <c r="S128" s="186">
        <v>1.8565650000000002</v>
      </c>
      <c r="T128" s="186">
        <v>0</v>
      </c>
      <c r="U128" s="186">
        <f t="shared" si="1"/>
        <v>1.8565650000000002</v>
      </c>
      <c r="V128" s="300" t="s">
        <v>823</v>
      </c>
    </row>
    <row r="129" spans="1:22" ht="27.75" customHeight="1" x14ac:dyDescent="0.25">
      <c r="A129" s="209" t="s">
        <v>204</v>
      </c>
      <c r="B129" s="209" t="s">
        <v>501</v>
      </c>
      <c r="C129" s="215" t="s">
        <v>497</v>
      </c>
      <c r="D129" s="210" t="s">
        <v>359</v>
      </c>
      <c r="E129" s="210" t="s">
        <v>500</v>
      </c>
      <c r="F129" s="211" t="s">
        <v>565</v>
      </c>
      <c r="G129" s="24" t="s">
        <v>742</v>
      </c>
      <c r="H129" s="212" t="s">
        <v>697</v>
      </c>
      <c r="I129" s="212" t="s">
        <v>625</v>
      </c>
      <c r="J129" s="213" t="s">
        <v>574</v>
      </c>
      <c r="K129" s="213" t="s">
        <v>575</v>
      </c>
      <c r="L129" s="214">
        <v>45107</v>
      </c>
      <c r="M129" s="213" t="s">
        <v>576</v>
      </c>
      <c r="N129" s="213" t="s">
        <v>577</v>
      </c>
      <c r="O129" s="214" t="s">
        <v>513</v>
      </c>
      <c r="P129" s="226">
        <v>2208</v>
      </c>
      <c r="Q129" s="25" t="s">
        <v>697</v>
      </c>
      <c r="R129" s="216">
        <v>1</v>
      </c>
      <c r="S129" s="186">
        <v>6.6451200000000004</v>
      </c>
      <c r="T129" s="186">
        <v>0</v>
      </c>
      <c r="U129" s="186">
        <f t="shared" si="1"/>
        <v>6.6451200000000004</v>
      </c>
      <c r="V129" s="300" t="s">
        <v>823</v>
      </c>
    </row>
    <row r="130" spans="1:22" ht="27.75" customHeight="1" x14ac:dyDescent="0.25">
      <c r="A130" s="209" t="s">
        <v>205</v>
      </c>
      <c r="B130" s="209" t="s">
        <v>501</v>
      </c>
      <c r="C130" s="215" t="s">
        <v>497</v>
      </c>
      <c r="D130" s="210" t="s">
        <v>359</v>
      </c>
      <c r="E130" s="210" t="s">
        <v>500</v>
      </c>
      <c r="F130" s="211" t="s">
        <v>565</v>
      </c>
      <c r="G130" s="24" t="s">
        <v>742</v>
      </c>
      <c r="H130" s="212" t="s">
        <v>798</v>
      </c>
      <c r="I130" s="212" t="s">
        <v>772</v>
      </c>
      <c r="J130" s="213" t="s">
        <v>574</v>
      </c>
      <c r="K130" s="213" t="s">
        <v>575</v>
      </c>
      <c r="L130" s="214">
        <v>45107</v>
      </c>
      <c r="M130" s="213" t="s">
        <v>576</v>
      </c>
      <c r="N130" s="213" t="s">
        <v>577</v>
      </c>
      <c r="O130" s="214" t="s">
        <v>513</v>
      </c>
      <c r="P130" s="226">
        <v>2208</v>
      </c>
      <c r="Q130" s="25" t="s">
        <v>798</v>
      </c>
      <c r="R130" s="216">
        <v>1</v>
      </c>
      <c r="S130" s="186">
        <v>6.6471490000000006</v>
      </c>
      <c r="T130" s="186">
        <v>0</v>
      </c>
      <c r="U130" s="186">
        <f t="shared" si="1"/>
        <v>6.6471490000000006</v>
      </c>
      <c r="V130" s="300" t="s">
        <v>823</v>
      </c>
    </row>
    <row r="131" spans="1:22" ht="27.75" customHeight="1" x14ac:dyDescent="0.25">
      <c r="A131" s="209" t="s">
        <v>206</v>
      </c>
      <c r="B131" s="209" t="s">
        <v>501</v>
      </c>
      <c r="C131" s="215" t="s">
        <v>497</v>
      </c>
      <c r="D131" s="210" t="s">
        <v>746</v>
      </c>
      <c r="E131" s="210" t="s">
        <v>499</v>
      </c>
      <c r="F131" s="211" t="s">
        <v>570</v>
      </c>
      <c r="G131" s="24" t="s">
        <v>743</v>
      </c>
      <c r="H131" s="212" t="s">
        <v>1361</v>
      </c>
      <c r="I131" s="212" t="s">
        <v>1356</v>
      </c>
      <c r="J131" s="213" t="s">
        <v>574</v>
      </c>
      <c r="K131" s="213" t="s">
        <v>575</v>
      </c>
      <c r="L131" s="214">
        <v>45107</v>
      </c>
      <c r="M131" s="213" t="s">
        <v>576</v>
      </c>
      <c r="N131" s="213" t="s">
        <v>577</v>
      </c>
      <c r="O131" s="214" t="s">
        <v>513</v>
      </c>
      <c r="P131" s="226">
        <v>2208</v>
      </c>
      <c r="Q131" s="25" t="s">
        <v>1361</v>
      </c>
      <c r="R131" s="216">
        <v>1</v>
      </c>
      <c r="S131" s="186">
        <v>0</v>
      </c>
      <c r="T131" s="186">
        <v>0</v>
      </c>
      <c r="U131" s="186">
        <f t="shared" si="1"/>
        <v>0</v>
      </c>
      <c r="V131" s="300" t="s">
        <v>823</v>
      </c>
    </row>
    <row r="132" spans="1:22" ht="27.75" customHeight="1" x14ac:dyDescent="0.25">
      <c r="A132" s="209" t="s">
        <v>207</v>
      </c>
      <c r="B132" s="209" t="s">
        <v>501</v>
      </c>
      <c r="C132" s="215" t="s">
        <v>497</v>
      </c>
      <c r="D132" s="210" t="s">
        <v>746</v>
      </c>
      <c r="E132" s="210" t="s">
        <v>499</v>
      </c>
      <c r="F132" s="211" t="s">
        <v>570</v>
      </c>
      <c r="G132" s="24" t="s">
        <v>743</v>
      </c>
      <c r="H132" s="212" t="s">
        <v>799</v>
      </c>
      <c r="I132" s="212" t="s">
        <v>773</v>
      </c>
      <c r="J132" s="213" t="s">
        <v>574</v>
      </c>
      <c r="K132" s="213" t="s">
        <v>575</v>
      </c>
      <c r="L132" s="214">
        <v>45107</v>
      </c>
      <c r="M132" s="213" t="s">
        <v>576</v>
      </c>
      <c r="N132" s="213" t="s">
        <v>577</v>
      </c>
      <c r="O132" s="214" t="s">
        <v>513</v>
      </c>
      <c r="P132" s="226">
        <v>2208</v>
      </c>
      <c r="Q132" s="25" t="s">
        <v>799</v>
      </c>
      <c r="R132" s="216">
        <v>1</v>
      </c>
      <c r="S132" s="186">
        <v>0.359705</v>
      </c>
      <c r="T132" s="186">
        <v>0</v>
      </c>
      <c r="U132" s="186">
        <f t="shared" si="1"/>
        <v>0.359705</v>
      </c>
      <c r="V132" s="300" t="s">
        <v>823</v>
      </c>
    </row>
    <row r="133" spans="1:22" ht="27.75" customHeight="1" x14ac:dyDescent="0.25">
      <c r="A133" s="209" t="s">
        <v>208</v>
      </c>
      <c r="B133" s="209" t="s">
        <v>501</v>
      </c>
      <c r="C133" s="215" t="s">
        <v>497</v>
      </c>
      <c r="D133" s="210" t="s">
        <v>746</v>
      </c>
      <c r="E133" s="210" t="s">
        <v>499</v>
      </c>
      <c r="F133" s="211" t="s">
        <v>553</v>
      </c>
      <c r="G133" s="24" t="s">
        <v>729</v>
      </c>
      <c r="H133" s="212" t="s">
        <v>676</v>
      </c>
      <c r="I133" s="212" t="s">
        <v>601</v>
      </c>
      <c r="J133" s="213" t="s">
        <v>574</v>
      </c>
      <c r="K133" s="213" t="s">
        <v>575</v>
      </c>
      <c r="L133" s="214">
        <v>45107</v>
      </c>
      <c r="M133" s="213" t="s">
        <v>576</v>
      </c>
      <c r="N133" s="213" t="s">
        <v>577</v>
      </c>
      <c r="O133" s="214" t="s">
        <v>513</v>
      </c>
      <c r="P133" s="226">
        <v>2208</v>
      </c>
      <c r="Q133" s="25" t="s">
        <v>676</v>
      </c>
      <c r="R133" s="216">
        <v>1</v>
      </c>
      <c r="S133" s="186">
        <v>13.934708000000001</v>
      </c>
      <c r="T133" s="186">
        <v>0</v>
      </c>
      <c r="U133" s="186">
        <f t="shared" si="1"/>
        <v>13.934708000000001</v>
      </c>
      <c r="V133" s="300" t="s">
        <v>823</v>
      </c>
    </row>
    <row r="134" spans="1:22" ht="27.75" customHeight="1" x14ac:dyDescent="0.25">
      <c r="A134" s="209" t="s">
        <v>209</v>
      </c>
      <c r="B134" s="209" t="s">
        <v>501</v>
      </c>
      <c r="C134" s="215" t="s">
        <v>497</v>
      </c>
      <c r="D134" s="210" t="s">
        <v>746</v>
      </c>
      <c r="E134" s="210" t="s">
        <v>499</v>
      </c>
      <c r="F134" s="211" t="s">
        <v>553</v>
      </c>
      <c r="G134" s="24" t="s">
        <v>729</v>
      </c>
      <c r="H134" s="212" t="s">
        <v>670</v>
      </c>
      <c r="I134" s="212" t="s">
        <v>594</v>
      </c>
      <c r="J134" s="213" t="s">
        <v>574</v>
      </c>
      <c r="K134" s="213" t="s">
        <v>575</v>
      </c>
      <c r="L134" s="214">
        <v>45107</v>
      </c>
      <c r="M134" s="213" t="s">
        <v>576</v>
      </c>
      <c r="N134" s="213" t="s">
        <v>577</v>
      </c>
      <c r="O134" s="214" t="s">
        <v>513</v>
      </c>
      <c r="P134" s="226">
        <v>2208</v>
      </c>
      <c r="Q134" s="25" t="s">
        <v>670</v>
      </c>
      <c r="R134" s="216">
        <v>1</v>
      </c>
      <c r="S134" s="186">
        <v>33.878135999999998</v>
      </c>
      <c r="T134" s="186">
        <v>0</v>
      </c>
      <c r="U134" s="186">
        <f t="shared" si="1"/>
        <v>33.878135999999998</v>
      </c>
      <c r="V134" s="300" t="s">
        <v>823</v>
      </c>
    </row>
    <row r="135" spans="1:22" ht="27.75" customHeight="1" x14ac:dyDescent="0.25">
      <c r="A135" s="209" t="s">
        <v>210</v>
      </c>
      <c r="B135" s="209" t="s">
        <v>501</v>
      </c>
      <c r="C135" s="215" t="s">
        <v>497</v>
      </c>
      <c r="D135" s="210" t="s">
        <v>747</v>
      </c>
      <c r="E135" s="210" t="s">
        <v>499</v>
      </c>
      <c r="F135" s="211" t="s">
        <v>553</v>
      </c>
      <c r="G135" s="24" t="s">
        <v>729</v>
      </c>
      <c r="H135" s="212" t="s">
        <v>674</v>
      </c>
      <c r="I135" s="212" t="s">
        <v>598</v>
      </c>
      <c r="J135" s="213" t="s">
        <v>574</v>
      </c>
      <c r="K135" s="213" t="s">
        <v>575</v>
      </c>
      <c r="L135" s="214">
        <v>45107</v>
      </c>
      <c r="M135" s="213" t="s">
        <v>576</v>
      </c>
      <c r="N135" s="213" t="s">
        <v>577</v>
      </c>
      <c r="O135" s="214" t="s">
        <v>513</v>
      </c>
      <c r="P135" s="226">
        <v>2208</v>
      </c>
      <c r="Q135" s="25" t="s">
        <v>674</v>
      </c>
      <c r="R135" s="216">
        <v>1</v>
      </c>
      <c r="S135" s="186">
        <v>46.946209000000003</v>
      </c>
      <c r="T135" s="186">
        <v>0</v>
      </c>
      <c r="U135" s="186">
        <f t="shared" si="1"/>
        <v>46.946209000000003</v>
      </c>
      <c r="V135" s="300" t="s">
        <v>823</v>
      </c>
    </row>
    <row r="136" spans="1:22" ht="27.75" customHeight="1" x14ac:dyDescent="0.25">
      <c r="A136" s="209" t="s">
        <v>211</v>
      </c>
      <c r="B136" s="209" t="s">
        <v>501</v>
      </c>
      <c r="C136" s="215" t="s">
        <v>497</v>
      </c>
      <c r="D136" s="210" t="s">
        <v>747</v>
      </c>
      <c r="E136" s="210" t="s">
        <v>499</v>
      </c>
      <c r="F136" s="211" t="s">
        <v>553</v>
      </c>
      <c r="G136" s="24" t="s">
        <v>729</v>
      </c>
      <c r="H136" s="212" t="s">
        <v>675</v>
      </c>
      <c r="I136" s="212" t="s">
        <v>599</v>
      </c>
      <c r="J136" s="213" t="s">
        <v>574</v>
      </c>
      <c r="K136" s="213" t="s">
        <v>575</v>
      </c>
      <c r="L136" s="214">
        <v>45107</v>
      </c>
      <c r="M136" s="213" t="s">
        <v>576</v>
      </c>
      <c r="N136" s="213" t="s">
        <v>577</v>
      </c>
      <c r="O136" s="214" t="s">
        <v>513</v>
      </c>
      <c r="P136" s="226">
        <v>2208</v>
      </c>
      <c r="Q136" s="25" t="s">
        <v>675</v>
      </c>
      <c r="R136" s="216">
        <v>1</v>
      </c>
      <c r="S136" s="186">
        <v>45.183105999999995</v>
      </c>
      <c r="T136" s="186">
        <v>0</v>
      </c>
      <c r="U136" s="186">
        <f t="shared" si="1"/>
        <v>45.183105999999995</v>
      </c>
      <c r="V136" s="300" t="s">
        <v>823</v>
      </c>
    </row>
    <row r="137" spans="1:22" ht="27.75" customHeight="1" x14ac:dyDescent="0.25">
      <c r="A137" s="209" t="s">
        <v>212</v>
      </c>
      <c r="B137" s="209" t="s">
        <v>501</v>
      </c>
      <c r="C137" s="215" t="s">
        <v>497</v>
      </c>
      <c r="D137" s="210" t="s">
        <v>747</v>
      </c>
      <c r="E137" s="210" t="s">
        <v>499</v>
      </c>
      <c r="F137" s="211" t="s">
        <v>553</v>
      </c>
      <c r="G137" s="24" t="s">
        <v>729</v>
      </c>
      <c r="H137" s="212" t="s">
        <v>714</v>
      </c>
      <c r="I137" s="212" t="s">
        <v>644</v>
      </c>
      <c r="J137" s="213" t="s">
        <v>574</v>
      </c>
      <c r="K137" s="213" t="s">
        <v>575</v>
      </c>
      <c r="L137" s="214">
        <v>45107</v>
      </c>
      <c r="M137" s="213" t="s">
        <v>576</v>
      </c>
      <c r="N137" s="213" t="s">
        <v>577</v>
      </c>
      <c r="O137" s="214" t="s">
        <v>513</v>
      </c>
      <c r="P137" s="226">
        <v>2208</v>
      </c>
      <c r="Q137" s="25" t="s">
        <v>714</v>
      </c>
      <c r="R137" s="216">
        <v>1</v>
      </c>
      <c r="S137" s="186">
        <v>3.9782099999999998</v>
      </c>
      <c r="T137" s="186">
        <v>0</v>
      </c>
      <c r="U137" s="186">
        <f t="shared" si="1"/>
        <v>3.9782099999999998</v>
      </c>
      <c r="V137" s="300" t="s">
        <v>823</v>
      </c>
    </row>
    <row r="138" spans="1:22" ht="27.75" customHeight="1" x14ac:dyDescent="0.25">
      <c r="A138" s="209" t="s">
        <v>213</v>
      </c>
      <c r="B138" s="209" t="s">
        <v>501</v>
      </c>
      <c r="C138" s="215" t="s">
        <v>497</v>
      </c>
      <c r="D138" s="210" t="s">
        <v>359</v>
      </c>
      <c r="E138" s="210" t="s">
        <v>499</v>
      </c>
      <c r="F138" s="211" t="s">
        <v>556</v>
      </c>
      <c r="G138" s="24" t="s">
        <v>729</v>
      </c>
      <c r="H138" s="212" t="s">
        <v>806</v>
      </c>
      <c r="I138" s="212" t="s">
        <v>774</v>
      </c>
      <c r="J138" s="213" t="s">
        <v>574</v>
      </c>
      <c r="K138" s="213" t="s">
        <v>575</v>
      </c>
      <c r="L138" s="214">
        <v>45107</v>
      </c>
      <c r="M138" s="213" t="s">
        <v>576</v>
      </c>
      <c r="N138" s="213" t="s">
        <v>577</v>
      </c>
      <c r="O138" s="214" t="s">
        <v>513</v>
      </c>
      <c r="P138" s="226">
        <v>2208</v>
      </c>
      <c r="Q138" s="25" t="s">
        <v>806</v>
      </c>
      <c r="R138" s="216">
        <v>1</v>
      </c>
      <c r="S138" s="186">
        <v>10.046749</v>
      </c>
      <c r="T138" s="186">
        <v>0</v>
      </c>
      <c r="U138" s="186">
        <f t="shared" si="1"/>
        <v>10.046749</v>
      </c>
      <c r="V138" s="300" t="s">
        <v>823</v>
      </c>
    </row>
    <row r="139" spans="1:22" ht="27.75" customHeight="1" x14ac:dyDescent="0.25">
      <c r="A139" s="209" t="s">
        <v>214</v>
      </c>
      <c r="B139" s="209" t="s">
        <v>501</v>
      </c>
      <c r="C139" s="215" t="s">
        <v>497</v>
      </c>
      <c r="D139" s="210" t="s">
        <v>747</v>
      </c>
      <c r="E139" s="210" t="s">
        <v>499</v>
      </c>
      <c r="F139" s="211" t="s">
        <v>553</v>
      </c>
      <c r="G139" s="24" t="s">
        <v>729</v>
      </c>
      <c r="H139" s="212" t="s">
        <v>715</v>
      </c>
      <c r="I139" s="212" t="s">
        <v>775</v>
      </c>
      <c r="J139" s="213" t="s">
        <v>574</v>
      </c>
      <c r="K139" s="213" t="s">
        <v>575</v>
      </c>
      <c r="L139" s="214">
        <v>45107</v>
      </c>
      <c r="M139" s="213" t="s">
        <v>576</v>
      </c>
      <c r="N139" s="213" t="s">
        <v>577</v>
      </c>
      <c r="O139" s="214" t="s">
        <v>513</v>
      </c>
      <c r="P139" s="226">
        <v>2208</v>
      </c>
      <c r="Q139" s="25" t="s">
        <v>715</v>
      </c>
      <c r="R139" s="216">
        <v>1</v>
      </c>
      <c r="S139" s="186">
        <v>15.205639999999999</v>
      </c>
      <c r="T139" s="186">
        <v>0</v>
      </c>
      <c r="U139" s="186">
        <f t="shared" si="1"/>
        <v>15.205639999999999</v>
      </c>
      <c r="V139" s="300" t="s">
        <v>823</v>
      </c>
    </row>
    <row r="140" spans="1:22" ht="27.75" customHeight="1" x14ac:dyDescent="0.25">
      <c r="A140" s="209" t="s">
        <v>215</v>
      </c>
      <c r="B140" s="209" t="s">
        <v>501</v>
      </c>
      <c r="C140" s="215" t="s">
        <v>497</v>
      </c>
      <c r="D140" s="210" t="s">
        <v>747</v>
      </c>
      <c r="E140" s="210" t="s">
        <v>499</v>
      </c>
      <c r="F140" s="211" t="s">
        <v>553</v>
      </c>
      <c r="G140" s="24" t="s">
        <v>729</v>
      </c>
      <c r="H140" s="212" t="s">
        <v>745</v>
      </c>
      <c r="I140" s="212" t="s">
        <v>645</v>
      </c>
      <c r="J140" s="213" t="s">
        <v>574</v>
      </c>
      <c r="K140" s="213" t="s">
        <v>575</v>
      </c>
      <c r="L140" s="214">
        <v>45107</v>
      </c>
      <c r="M140" s="213" t="s">
        <v>576</v>
      </c>
      <c r="N140" s="213" t="s">
        <v>577</v>
      </c>
      <c r="O140" s="214" t="s">
        <v>513</v>
      </c>
      <c r="P140" s="226">
        <v>2208</v>
      </c>
      <c r="Q140" s="25" t="s">
        <v>745</v>
      </c>
      <c r="R140" s="216">
        <v>1</v>
      </c>
      <c r="S140" s="186">
        <v>1.25E-4</v>
      </c>
      <c r="T140" s="186">
        <v>0</v>
      </c>
      <c r="U140" s="186">
        <f t="shared" si="1"/>
        <v>1.25E-4</v>
      </c>
      <c r="V140" s="300" t="s">
        <v>823</v>
      </c>
    </row>
    <row r="141" spans="1:22" ht="27.75" customHeight="1" x14ac:dyDescent="0.25">
      <c r="A141" s="209" t="s">
        <v>216</v>
      </c>
      <c r="B141" s="209" t="s">
        <v>501</v>
      </c>
      <c r="C141" s="215" t="s">
        <v>497</v>
      </c>
      <c r="D141" s="210" t="s">
        <v>359</v>
      </c>
      <c r="E141" s="210" t="s">
        <v>499</v>
      </c>
      <c r="F141" s="211" t="s">
        <v>553</v>
      </c>
      <c r="G141" s="24" t="s">
        <v>729</v>
      </c>
      <c r="H141" s="212" t="s">
        <v>807</v>
      </c>
      <c r="I141" s="212" t="s">
        <v>614</v>
      </c>
      <c r="J141" s="213" t="s">
        <v>574</v>
      </c>
      <c r="K141" s="213" t="s">
        <v>575</v>
      </c>
      <c r="L141" s="214">
        <v>45107</v>
      </c>
      <c r="M141" s="213" t="s">
        <v>576</v>
      </c>
      <c r="N141" s="213" t="s">
        <v>577</v>
      </c>
      <c r="O141" s="214" t="s">
        <v>513</v>
      </c>
      <c r="P141" s="226">
        <v>2208</v>
      </c>
      <c r="Q141" s="25" t="s">
        <v>807</v>
      </c>
      <c r="R141" s="216">
        <v>1</v>
      </c>
      <c r="S141" s="186">
        <v>10.614243999999999</v>
      </c>
      <c r="T141" s="186">
        <v>0</v>
      </c>
      <c r="U141" s="186">
        <f t="shared" si="1"/>
        <v>10.614243999999999</v>
      </c>
      <c r="V141" s="300" t="s">
        <v>823</v>
      </c>
    </row>
    <row r="142" spans="1:22" ht="27.75" customHeight="1" x14ac:dyDescent="0.25">
      <c r="A142" s="209" t="s">
        <v>217</v>
      </c>
      <c r="B142" s="209" t="s">
        <v>501</v>
      </c>
      <c r="C142" s="215" t="s">
        <v>497</v>
      </c>
      <c r="D142" s="210" t="s">
        <v>359</v>
      </c>
      <c r="E142" s="210" t="s">
        <v>499</v>
      </c>
      <c r="F142" s="211" t="s">
        <v>553</v>
      </c>
      <c r="G142" s="24" t="s">
        <v>729</v>
      </c>
      <c r="H142" s="212" t="s">
        <v>1362</v>
      </c>
      <c r="I142" s="212" t="s">
        <v>624</v>
      </c>
      <c r="J142" s="213" t="s">
        <v>574</v>
      </c>
      <c r="K142" s="213" t="s">
        <v>575</v>
      </c>
      <c r="L142" s="214">
        <v>45107</v>
      </c>
      <c r="M142" s="213" t="s">
        <v>576</v>
      </c>
      <c r="N142" s="213" t="s">
        <v>577</v>
      </c>
      <c r="O142" s="214" t="s">
        <v>513</v>
      </c>
      <c r="P142" s="226">
        <v>2208</v>
      </c>
      <c r="Q142" s="25" t="s">
        <v>1362</v>
      </c>
      <c r="R142" s="216">
        <v>1</v>
      </c>
      <c r="S142" s="186">
        <v>10.596558</v>
      </c>
      <c r="T142" s="186">
        <v>0</v>
      </c>
      <c r="U142" s="186">
        <f t="shared" si="1"/>
        <v>10.596558</v>
      </c>
      <c r="V142" s="300" t="s">
        <v>823</v>
      </c>
    </row>
    <row r="143" spans="1:22" ht="27.75" customHeight="1" x14ac:dyDescent="0.25">
      <c r="A143" s="209" t="s">
        <v>218</v>
      </c>
      <c r="B143" s="209" t="s">
        <v>501</v>
      </c>
      <c r="C143" s="215" t="s">
        <v>497</v>
      </c>
      <c r="D143" s="210" t="s">
        <v>359</v>
      </c>
      <c r="E143" s="210" t="s">
        <v>499</v>
      </c>
      <c r="F143" s="211" t="s">
        <v>553</v>
      </c>
      <c r="G143" s="24" t="s">
        <v>729</v>
      </c>
      <c r="H143" s="212" t="s">
        <v>696</v>
      </c>
      <c r="I143" s="212" t="s">
        <v>623</v>
      </c>
      <c r="J143" s="213" t="s">
        <v>574</v>
      </c>
      <c r="K143" s="213" t="s">
        <v>575</v>
      </c>
      <c r="L143" s="214">
        <v>45107</v>
      </c>
      <c r="M143" s="213" t="s">
        <v>576</v>
      </c>
      <c r="N143" s="213" t="s">
        <v>577</v>
      </c>
      <c r="O143" s="214" t="s">
        <v>513</v>
      </c>
      <c r="P143" s="226">
        <v>2208</v>
      </c>
      <c r="Q143" s="25" t="s">
        <v>696</v>
      </c>
      <c r="R143" s="216">
        <v>1</v>
      </c>
      <c r="S143" s="186">
        <v>10.813836</v>
      </c>
      <c r="T143" s="186">
        <v>0</v>
      </c>
      <c r="U143" s="186">
        <f t="shared" si="1"/>
        <v>10.813836</v>
      </c>
      <c r="V143" s="300" t="s">
        <v>823</v>
      </c>
    </row>
    <row r="144" spans="1:22" ht="27.75" customHeight="1" x14ac:dyDescent="0.25">
      <c r="A144" s="209" t="s">
        <v>219</v>
      </c>
      <c r="B144" s="209" t="s">
        <v>501</v>
      </c>
      <c r="C144" s="215" t="s">
        <v>497</v>
      </c>
      <c r="D144" s="210" t="s">
        <v>359</v>
      </c>
      <c r="E144" s="210" t="s">
        <v>499</v>
      </c>
      <c r="F144" s="211" t="s">
        <v>553</v>
      </c>
      <c r="G144" s="24" t="s">
        <v>729</v>
      </c>
      <c r="H144" s="212" t="s">
        <v>924</v>
      </c>
      <c r="I144" s="212" t="s">
        <v>647</v>
      </c>
      <c r="J144" s="213" t="s">
        <v>574</v>
      </c>
      <c r="K144" s="213" t="s">
        <v>575</v>
      </c>
      <c r="L144" s="214">
        <v>45107</v>
      </c>
      <c r="M144" s="213" t="s">
        <v>576</v>
      </c>
      <c r="N144" s="213" t="s">
        <v>577</v>
      </c>
      <c r="O144" s="214" t="s">
        <v>513</v>
      </c>
      <c r="P144" s="226">
        <v>2208</v>
      </c>
      <c r="Q144" s="25" t="s">
        <v>924</v>
      </c>
      <c r="R144" s="216">
        <v>1</v>
      </c>
      <c r="S144" s="186">
        <v>16.829802000000001</v>
      </c>
      <c r="T144" s="186">
        <v>0</v>
      </c>
      <c r="U144" s="186">
        <f t="shared" si="1"/>
        <v>16.829802000000001</v>
      </c>
      <c r="V144" s="300" t="s">
        <v>823</v>
      </c>
    </row>
    <row r="145" spans="1:22" ht="27.75" customHeight="1" x14ac:dyDescent="0.25">
      <c r="A145" s="209" t="s">
        <v>220</v>
      </c>
      <c r="B145" s="209" t="s">
        <v>501</v>
      </c>
      <c r="C145" s="215" t="s">
        <v>497</v>
      </c>
      <c r="D145" s="210" t="s">
        <v>747</v>
      </c>
      <c r="E145" s="210" t="s">
        <v>499</v>
      </c>
      <c r="F145" s="211" t="s">
        <v>553</v>
      </c>
      <c r="G145" s="24" t="s">
        <v>729</v>
      </c>
      <c r="H145" s="212" t="s">
        <v>808</v>
      </c>
      <c r="I145" s="212" t="s">
        <v>648</v>
      </c>
      <c r="J145" s="213" t="s">
        <v>574</v>
      </c>
      <c r="K145" s="213" t="s">
        <v>575</v>
      </c>
      <c r="L145" s="214">
        <v>45107</v>
      </c>
      <c r="M145" s="213" t="s">
        <v>576</v>
      </c>
      <c r="N145" s="213" t="s">
        <v>577</v>
      </c>
      <c r="O145" s="214" t="s">
        <v>513</v>
      </c>
      <c r="P145" s="226">
        <v>2208</v>
      </c>
      <c r="Q145" s="25" t="s">
        <v>808</v>
      </c>
      <c r="R145" s="216">
        <v>1</v>
      </c>
      <c r="S145" s="186">
        <v>0.8347</v>
      </c>
      <c r="T145" s="186">
        <v>0</v>
      </c>
      <c r="U145" s="186">
        <f t="shared" si="1"/>
        <v>0.8347</v>
      </c>
      <c r="V145" s="300" t="s">
        <v>823</v>
      </c>
    </row>
    <row r="146" spans="1:22" ht="27.75" customHeight="1" x14ac:dyDescent="0.25">
      <c r="A146" s="209" t="s">
        <v>221</v>
      </c>
      <c r="B146" s="209" t="s">
        <v>501</v>
      </c>
      <c r="C146" s="215" t="s">
        <v>497</v>
      </c>
      <c r="D146" s="210" t="s">
        <v>359</v>
      </c>
      <c r="E146" s="210" t="s">
        <v>499</v>
      </c>
      <c r="F146" s="211" t="s">
        <v>553</v>
      </c>
      <c r="G146" s="24" t="s">
        <v>729</v>
      </c>
      <c r="H146" s="212" t="s">
        <v>925</v>
      </c>
      <c r="I146" s="212" t="s">
        <v>649</v>
      </c>
      <c r="J146" s="213" t="s">
        <v>574</v>
      </c>
      <c r="K146" s="213" t="s">
        <v>575</v>
      </c>
      <c r="L146" s="214">
        <v>45107</v>
      </c>
      <c r="M146" s="213" t="s">
        <v>576</v>
      </c>
      <c r="N146" s="213" t="s">
        <v>577</v>
      </c>
      <c r="O146" s="214" t="s">
        <v>513</v>
      </c>
      <c r="P146" s="226">
        <v>2208</v>
      </c>
      <c r="Q146" s="25" t="s">
        <v>925</v>
      </c>
      <c r="R146" s="216">
        <v>1</v>
      </c>
      <c r="S146" s="186">
        <v>-15.640111000000001</v>
      </c>
      <c r="T146" s="186">
        <v>0</v>
      </c>
      <c r="U146" s="186">
        <f t="shared" si="1"/>
        <v>-15.640111000000001</v>
      </c>
      <c r="V146" s="300" t="s">
        <v>823</v>
      </c>
    </row>
    <row r="147" spans="1:22" ht="27.75" customHeight="1" x14ac:dyDescent="0.25">
      <c r="A147" s="209" t="s">
        <v>222</v>
      </c>
      <c r="B147" s="209" t="s">
        <v>501</v>
      </c>
      <c r="C147" s="215" t="s">
        <v>497</v>
      </c>
      <c r="D147" s="210" t="s">
        <v>746</v>
      </c>
      <c r="E147" s="210" t="s">
        <v>499</v>
      </c>
      <c r="F147" s="211" t="s">
        <v>556</v>
      </c>
      <c r="G147" s="24" t="s">
        <v>740</v>
      </c>
      <c r="H147" s="212" t="s">
        <v>704</v>
      </c>
      <c r="I147" s="212" t="s">
        <v>632</v>
      </c>
      <c r="J147" s="213" t="s">
        <v>574</v>
      </c>
      <c r="K147" s="213" t="s">
        <v>575</v>
      </c>
      <c r="L147" s="214">
        <v>45107</v>
      </c>
      <c r="M147" s="213" t="s">
        <v>576</v>
      </c>
      <c r="N147" s="213" t="s">
        <v>577</v>
      </c>
      <c r="O147" s="214" t="s">
        <v>513</v>
      </c>
      <c r="P147" s="226">
        <v>2208</v>
      </c>
      <c r="Q147" s="25" t="s">
        <v>704</v>
      </c>
      <c r="R147" s="216">
        <v>1</v>
      </c>
      <c r="S147" s="186">
        <v>3.4186059999999996</v>
      </c>
      <c r="T147" s="186">
        <v>0</v>
      </c>
      <c r="U147" s="186">
        <f t="shared" si="1"/>
        <v>3.4186059999999996</v>
      </c>
      <c r="V147" s="300" t="s">
        <v>823</v>
      </c>
    </row>
    <row r="148" spans="1:22" ht="27.75" customHeight="1" x14ac:dyDescent="0.25">
      <c r="A148" s="209" t="s">
        <v>223</v>
      </c>
      <c r="B148" s="209" t="s">
        <v>501</v>
      </c>
      <c r="C148" s="215" t="s">
        <v>497</v>
      </c>
      <c r="D148" s="210" t="s">
        <v>359</v>
      </c>
      <c r="E148" s="210" t="s">
        <v>498</v>
      </c>
      <c r="F148" s="211" t="s">
        <v>552</v>
      </c>
      <c r="G148" s="24" t="s">
        <v>1354</v>
      </c>
      <c r="H148" s="212" t="s">
        <v>700</v>
      </c>
      <c r="I148" s="212" t="s">
        <v>628</v>
      </c>
      <c r="J148" s="213" t="s">
        <v>574</v>
      </c>
      <c r="K148" s="213" t="s">
        <v>575</v>
      </c>
      <c r="L148" s="214">
        <v>45107</v>
      </c>
      <c r="M148" s="213" t="s">
        <v>576</v>
      </c>
      <c r="N148" s="213" t="s">
        <v>577</v>
      </c>
      <c r="O148" s="214" t="s">
        <v>513</v>
      </c>
      <c r="P148" s="226">
        <v>2208</v>
      </c>
      <c r="Q148" s="25" t="s">
        <v>700</v>
      </c>
      <c r="R148" s="216">
        <v>1</v>
      </c>
      <c r="S148" s="186">
        <v>15.060665</v>
      </c>
      <c r="T148" s="186">
        <v>0</v>
      </c>
      <c r="U148" s="186">
        <f t="shared" si="1"/>
        <v>15.060665</v>
      </c>
      <c r="V148" s="300" t="s">
        <v>823</v>
      </c>
    </row>
    <row r="149" spans="1:22" ht="27.75" customHeight="1" x14ac:dyDescent="0.25">
      <c r="A149" s="209" t="s">
        <v>224</v>
      </c>
      <c r="B149" s="209" t="s">
        <v>501</v>
      </c>
      <c r="C149" s="215" t="s">
        <v>497</v>
      </c>
      <c r="D149" s="210" t="s">
        <v>359</v>
      </c>
      <c r="E149" s="210" t="s">
        <v>498</v>
      </c>
      <c r="F149" s="211" t="s">
        <v>552</v>
      </c>
      <c r="G149" s="24" t="s">
        <v>1354</v>
      </c>
      <c r="H149" s="212" t="s">
        <v>701</v>
      </c>
      <c r="I149" s="212" t="s">
        <v>629</v>
      </c>
      <c r="J149" s="213" t="s">
        <v>574</v>
      </c>
      <c r="K149" s="213" t="s">
        <v>575</v>
      </c>
      <c r="L149" s="214">
        <v>45107</v>
      </c>
      <c r="M149" s="213" t="s">
        <v>576</v>
      </c>
      <c r="N149" s="213" t="s">
        <v>577</v>
      </c>
      <c r="O149" s="214" t="s">
        <v>513</v>
      </c>
      <c r="P149" s="226">
        <v>2208</v>
      </c>
      <c r="Q149" s="25" t="s">
        <v>701</v>
      </c>
      <c r="R149" s="216">
        <v>1</v>
      </c>
      <c r="S149" s="186">
        <v>15.076274</v>
      </c>
      <c r="T149" s="186">
        <v>0</v>
      </c>
      <c r="U149" s="186">
        <f t="shared" si="1"/>
        <v>15.076274</v>
      </c>
      <c r="V149" s="300" t="s">
        <v>823</v>
      </c>
    </row>
    <row r="150" spans="1:22" ht="27.75" customHeight="1" x14ac:dyDescent="0.25">
      <c r="A150" s="209" t="s">
        <v>225</v>
      </c>
      <c r="B150" s="209" t="s">
        <v>501</v>
      </c>
      <c r="C150" s="215" t="s">
        <v>497</v>
      </c>
      <c r="D150" s="210" t="s">
        <v>746</v>
      </c>
      <c r="E150" s="210" t="s">
        <v>499</v>
      </c>
      <c r="F150" s="211" t="s">
        <v>553</v>
      </c>
      <c r="G150" s="24" t="s">
        <v>765</v>
      </c>
      <c r="H150" s="212" t="s">
        <v>811</v>
      </c>
      <c r="I150" s="212" t="s">
        <v>578</v>
      </c>
      <c r="J150" s="213" t="s">
        <v>574</v>
      </c>
      <c r="K150" s="213" t="s">
        <v>575</v>
      </c>
      <c r="L150" s="214">
        <v>45107</v>
      </c>
      <c r="M150" s="213" t="s">
        <v>576</v>
      </c>
      <c r="N150" s="213" t="s">
        <v>577</v>
      </c>
      <c r="O150" s="214" t="s">
        <v>513</v>
      </c>
      <c r="P150" s="226">
        <v>2208</v>
      </c>
      <c r="Q150" s="25" t="s">
        <v>811</v>
      </c>
      <c r="R150" s="216">
        <v>1</v>
      </c>
      <c r="S150" s="186">
        <v>8.1708300000000005</v>
      </c>
      <c r="T150" s="186">
        <v>0</v>
      </c>
      <c r="U150" s="186">
        <f t="shared" si="1"/>
        <v>8.1708300000000005</v>
      </c>
      <c r="V150" s="300" t="s">
        <v>823</v>
      </c>
    </row>
    <row r="151" spans="1:22" ht="27.75" customHeight="1" x14ac:dyDescent="0.25">
      <c r="A151" s="209" t="s">
        <v>226</v>
      </c>
      <c r="B151" s="209" t="s">
        <v>501</v>
      </c>
      <c r="C151" s="215" t="s">
        <v>497</v>
      </c>
      <c r="D151" s="210" t="s">
        <v>359</v>
      </c>
      <c r="E151" s="210" t="s">
        <v>498</v>
      </c>
      <c r="F151" s="211" t="s">
        <v>552</v>
      </c>
      <c r="G151" s="24" t="s">
        <v>1355</v>
      </c>
      <c r="H151" s="212" t="s">
        <v>702</v>
      </c>
      <c r="I151" s="212" t="s">
        <v>630</v>
      </c>
      <c r="J151" s="213" t="s">
        <v>574</v>
      </c>
      <c r="K151" s="213" t="s">
        <v>575</v>
      </c>
      <c r="L151" s="214">
        <v>45107</v>
      </c>
      <c r="M151" s="213" t="s">
        <v>576</v>
      </c>
      <c r="N151" s="213" t="s">
        <v>577</v>
      </c>
      <c r="O151" s="214" t="s">
        <v>513</v>
      </c>
      <c r="P151" s="226">
        <v>2208</v>
      </c>
      <c r="Q151" s="25" t="s">
        <v>702</v>
      </c>
      <c r="R151" s="216">
        <v>1</v>
      </c>
      <c r="S151" s="186">
        <v>8.6604E-2</v>
      </c>
      <c r="T151" s="186">
        <v>0</v>
      </c>
      <c r="U151" s="186">
        <f t="shared" si="1"/>
        <v>8.6604E-2</v>
      </c>
      <c r="V151" s="300" t="s">
        <v>823</v>
      </c>
    </row>
    <row r="152" spans="1:22" ht="27.75" customHeight="1" x14ac:dyDescent="0.25">
      <c r="A152" s="209" t="s">
        <v>227</v>
      </c>
      <c r="B152" s="209" t="s">
        <v>501</v>
      </c>
      <c r="C152" s="215" t="s">
        <v>497</v>
      </c>
      <c r="D152" s="210" t="s">
        <v>359</v>
      </c>
      <c r="E152" s="210" t="s">
        <v>499</v>
      </c>
      <c r="F152" s="211" t="s">
        <v>552</v>
      </c>
      <c r="G152" s="24" t="s">
        <v>728</v>
      </c>
      <c r="H152" s="212" t="s">
        <v>1363</v>
      </c>
      <c r="I152" s="212" t="s">
        <v>776</v>
      </c>
      <c r="J152" s="213" t="s">
        <v>574</v>
      </c>
      <c r="K152" s="213" t="s">
        <v>575</v>
      </c>
      <c r="L152" s="214">
        <v>45107</v>
      </c>
      <c r="M152" s="213" t="s">
        <v>576</v>
      </c>
      <c r="N152" s="213" t="s">
        <v>577</v>
      </c>
      <c r="O152" s="214" t="s">
        <v>513</v>
      </c>
      <c r="P152" s="226">
        <v>2208</v>
      </c>
      <c r="Q152" s="25" t="s">
        <v>1363</v>
      </c>
      <c r="R152" s="216">
        <v>1</v>
      </c>
      <c r="S152" s="186">
        <v>2.2452749999999999</v>
      </c>
      <c r="T152" s="186">
        <v>0</v>
      </c>
      <c r="U152" s="186">
        <f t="shared" si="1"/>
        <v>2.2452749999999999</v>
      </c>
      <c r="V152" s="300" t="s">
        <v>823</v>
      </c>
    </row>
    <row r="153" spans="1:22" ht="27.75" customHeight="1" x14ac:dyDescent="0.25">
      <c r="A153" s="209" t="s">
        <v>228</v>
      </c>
      <c r="B153" s="209" t="s">
        <v>501</v>
      </c>
      <c r="C153" s="215" t="s">
        <v>497</v>
      </c>
      <c r="D153" s="210" t="s">
        <v>359</v>
      </c>
      <c r="E153" s="210" t="s">
        <v>499</v>
      </c>
      <c r="F153" s="211" t="s">
        <v>552</v>
      </c>
      <c r="G153" s="24" t="s">
        <v>728</v>
      </c>
      <c r="H153" s="212" t="s">
        <v>698</v>
      </c>
      <c r="I153" s="212" t="s">
        <v>626</v>
      </c>
      <c r="J153" s="213" t="s">
        <v>574</v>
      </c>
      <c r="K153" s="213" t="s">
        <v>575</v>
      </c>
      <c r="L153" s="214">
        <v>45107</v>
      </c>
      <c r="M153" s="213" t="s">
        <v>576</v>
      </c>
      <c r="N153" s="213" t="s">
        <v>577</v>
      </c>
      <c r="O153" s="214" t="s">
        <v>513</v>
      </c>
      <c r="P153" s="226">
        <v>2208</v>
      </c>
      <c r="Q153" s="25" t="s">
        <v>698</v>
      </c>
      <c r="R153" s="216">
        <v>1</v>
      </c>
      <c r="S153" s="186">
        <v>0</v>
      </c>
      <c r="T153" s="186">
        <v>0</v>
      </c>
      <c r="U153" s="186">
        <f t="shared" si="1"/>
        <v>0</v>
      </c>
      <c r="V153" s="300" t="s">
        <v>823</v>
      </c>
    </row>
    <row r="154" spans="1:22" ht="27.75" customHeight="1" x14ac:dyDescent="0.25">
      <c r="A154" s="209" t="s">
        <v>229</v>
      </c>
      <c r="B154" s="209" t="s">
        <v>501</v>
      </c>
      <c r="C154" s="215" t="s">
        <v>497</v>
      </c>
      <c r="D154" s="210" t="s">
        <v>746</v>
      </c>
      <c r="E154" s="210" t="s">
        <v>498</v>
      </c>
      <c r="F154" s="211" t="s">
        <v>552</v>
      </c>
      <c r="G154" s="24" t="s">
        <v>728</v>
      </c>
      <c r="H154" s="212" t="s">
        <v>669</v>
      </c>
      <c r="I154" s="212" t="s">
        <v>593</v>
      </c>
      <c r="J154" s="213" t="s">
        <v>574</v>
      </c>
      <c r="K154" s="213" t="s">
        <v>575</v>
      </c>
      <c r="L154" s="214">
        <v>45107</v>
      </c>
      <c r="M154" s="213" t="s">
        <v>576</v>
      </c>
      <c r="N154" s="213" t="s">
        <v>577</v>
      </c>
      <c r="O154" s="214" t="s">
        <v>513</v>
      </c>
      <c r="P154" s="226">
        <v>2208</v>
      </c>
      <c r="Q154" s="25" t="s">
        <v>669</v>
      </c>
      <c r="R154" s="216">
        <v>1</v>
      </c>
      <c r="S154" s="186">
        <v>23.432507999999999</v>
      </c>
      <c r="T154" s="186">
        <v>0</v>
      </c>
      <c r="U154" s="186">
        <f t="shared" si="1"/>
        <v>23.432507999999999</v>
      </c>
      <c r="V154" s="300" t="s">
        <v>823</v>
      </c>
    </row>
    <row r="155" spans="1:22" ht="27.75" customHeight="1" x14ac:dyDescent="0.25">
      <c r="A155" s="209" t="s">
        <v>230</v>
      </c>
      <c r="B155" s="209" t="s">
        <v>501</v>
      </c>
      <c r="C155" s="215" t="s">
        <v>497</v>
      </c>
      <c r="D155" s="210" t="s">
        <v>746</v>
      </c>
      <c r="E155" s="210" t="s">
        <v>498</v>
      </c>
      <c r="F155" s="211" t="s">
        <v>552</v>
      </c>
      <c r="G155" s="24" t="s">
        <v>728</v>
      </c>
      <c r="H155" s="212" t="s">
        <v>926</v>
      </c>
      <c r="I155" s="212" t="s">
        <v>642</v>
      </c>
      <c r="J155" s="213" t="s">
        <v>574</v>
      </c>
      <c r="K155" s="213" t="s">
        <v>575</v>
      </c>
      <c r="L155" s="214">
        <v>45107</v>
      </c>
      <c r="M155" s="213" t="s">
        <v>576</v>
      </c>
      <c r="N155" s="213" t="s">
        <v>577</v>
      </c>
      <c r="O155" s="214" t="s">
        <v>513</v>
      </c>
      <c r="P155" s="226">
        <v>2208</v>
      </c>
      <c r="Q155" s="25" t="s">
        <v>926</v>
      </c>
      <c r="R155" s="216">
        <v>1</v>
      </c>
      <c r="S155" s="186">
        <v>11.624803999999999</v>
      </c>
      <c r="T155" s="186">
        <v>0</v>
      </c>
      <c r="U155" s="186">
        <f t="shared" si="1"/>
        <v>11.624803999999999</v>
      </c>
      <c r="V155" s="300" t="s">
        <v>823</v>
      </c>
    </row>
    <row r="156" spans="1:22" ht="27.75" customHeight="1" x14ac:dyDescent="0.25">
      <c r="A156" s="209" t="s">
        <v>231</v>
      </c>
      <c r="B156" s="209" t="s">
        <v>501</v>
      </c>
      <c r="C156" s="215" t="s">
        <v>497</v>
      </c>
      <c r="D156" s="210" t="s">
        <v>746</v>
      </c>
      <c r="E156" s="210" t="s">
        <v>498</v>
      </c>
      <c r="F156" s="211" t="s">
        <v>552</v>
      </c>
      <c r="G156" s="24" t="s">
        <v>728</v>
      </c>
      <c r="H156" s="212" t="s">
        <v>812</v>
      </c>
      <c r="I156" s="212" t="s">
        <v>578</v>
      </c>
      <c r="J156" s="213" t="s">
        <v>574</v>
      </c>
      <c r="K156" s="213" t="s">
        <v>575</v>
      </c>
      <c r="L156" s="214">
        <v>45107</v>
      </c>
      <c r="M156" s="213" t="s">
        <v>576</v>
      </c>
      <c r="N156" s="213" t="s">
        <v>577</v>
      </c>
      <c r="O156" s="214" t="s">
        <v>513</v>
      </c>
      <c r="P156" s="226">
        <v>2208</v>
      </c>
      <c r="Q156" s="25" t="s">
        <v>812</v>
      </c>
      <c r="R156" s="216">
        <v>1</v>
      </c>
      <c r="S156" s="186">
        <v>15.841235000000001</v>
      </c>
      <c r="T156" s="186">
        <v>0</v>
      </c>
      <c r="U156" s="186">
        <f t="shared" si="1"/>
        <v>15.841235000000001</v>
      </c>
      <c r="V156" s="300" t="s">
        <v>823</v>
      </c>
    </row>
    <row r="157" spans="1:22" ht="27.75" customHeight="1" x14ac:dyDescent="0.25">
      <c r="A157" s="209" t="s">
        <v>232</v>
      </c>
      <c r="B157" s="209" t="s">
        <v>501</v>
      </c>
      <c r="C157" s="215" t="s">
        <v>497</v>
      </c>
      <c r="D157" s="210" t="s">
        <v>359</v>
      </c>
      <c r="E157" s="210" t="s">
        <v>566</v>
      </c>
      <c r="F157" s="211" t="s">
        <v>552</v>
      </c>
      <c r="G157" s="24" t="s">
        <v>728</v>
      </c>
      <c r="H157" s="212" t="s">
        <v>813</v>
      </c>
      <c r="I157" s="212" t="s">
        <v>612</v>
      </c>
      <c r="J157" s="213" t="s">
        <v>574</v>
      </c>
      <c r="K157" s="213" t="s">
        <v>575</v>
      </c>
      <c r="L157" s="214">
        <v>45107</v>
      </c>
      <c r="M157" s="213" t="s">
        <v>576</v>
      </c>
      <c r="N157" s="213" t="s">
        <v>577</v>
      </c>
      <c r="O157" s="214" t="s">
        <v>513</v>
      </c>
      <c r="P157" s="226">
        <v>2208</v>
      </c>
      <c r="Q157" s="25" t="s">
        <v>813</v>
      </c>
      <c r="R157" s="216">
        <v>1</v>
      </c>
      <c r="S157" s="186">
        <v>9.6767719999999997</v>
      </c>
      <c r="T157" s="186">
        <v>0</v>
      </c>
      <c r="U157" s="186">
        <f t="shared" si="1"/>
        <v>9.6767719999999997</v>
      </c>
      <c r="V157" s="300" t="s">
        <v>823</v>
      </c>
    </row>
    <row r="158" spans="1:22" ht="27.75" customHeight="1" x14ac:dyDescent="0.25">
      <c r="A158" s="209" t="s">
        <v>233</v>
      </c>
      <c r="B158" s="209" t="s">
        <v>501</v>
      </c>
      <c r="C158" s="215" t="s">
        <v>497</v>
      </c>
      <c r="D158" s="210" t="s">
        <v>359</v>
      </c>
      <c r="E158" s="210" t="s">
        <v>566</v>
      </c>
      <c r="F158" s="211" t="s">
        <v>552</v>
      </c>
      <c r="G158" s="24" t="s">
        <v>728</v>
      </c>
      <c r="H158" s="212" t="s">
        <v>814</v>
      </c>
      <c r="I158" s="212" t="s">
        <v>614</v>
      </c>
      <c r="J158" s="213" t="s">
        <v>574</v>
      </c>
      <c r="K158" s="213" t="s">
        <v>575</v>
      </c>
      <c r="L158" s="214">
        <v>45107</v>
      </c>
      <c r="M158" s="213" t="s">
        <v>576</v>
      </c>
      <c r="N158" s="213" t="s">
        <v>577</v>
      </c>
      <c r="O158" s="214" t="s">
        <v>513</v>
      </c>
      <c r="P158" s="226">
        <v>2208</v>
      </c>
      <c r="Q158" s="25" t="s">
        <v>814</v>
      </c>
      <c r="R158" s="216">
        <v>1</v>
      </c>
      <c r="S158" s="186">
        <v>8.8595070000000007</v>
      </c>
      <c r="T158" s="186">
        <v>0</v>
      </c>
      <c r="U158" s="186">
        <f t="shared" si="1"/>
        <v>8.8595070000000007</v>
      </c>
      <c r="V158" s="300" t="s">
        <v>823</v>
      </c>
    </row>
    <row r="159" spans="1:22" ht="27.75" customHeight="1" x14ac:dyDescent="0.25">
      <c r="A159" s="209" t="s">
        <v>927</v>
      </c>
      <c r="B159" s="209" t="s">
        <v>501</v>
      </c>
      <c r="C159" s="215" t="s">
        <v>497</v>
      </c>
      <c r="D159" s="210" t="s">
        <v>359</v>
      </c>
      <c r="E159" s="210" t="s">
        <v>566</v>
      </c>
      <c r="F159" s="211" t="s">
        <v>552</v>
      </c>
      <c r="G159" s="24" t="s">
        <v>728</v>
      </c>
      <c r="H159" s="212" t="s">
        <v>815</v>
      </c>
      <c r="I159" s="212" t="s">
        <v>615</v>
      </c>
      <c r="J159" s="213" t="s">
        <v>574</v>
      </c>
      <c r="K159" s="213" t="s">
        <v>575</v>
      </c>
      <c r="L159" s="214">
        <v>45107</v>
      </c>
      <c r="M159" s="213" t="s">
        <v>576</v>
      </c>
      <c r="N159" s="213" t="s">
        <v>577</v>
      </c>
      <c r="O159" s="214" t="s">
        <v>513</v>
      </c>
      <c r="P159" s="226">
        <v>2208</v>
      </c>
      <c r="Q159" s="25" t="s">
        <v>815</v>
      </c>
      <c r="R159" s="216">
        <v>1</v>
      </c>
      <c r="S159" s="186">
        <v>14.037490000000002</v>
      </c>
      <c r="T159" s="186">
        <v>0</v>
      </c>
      <c r="U159" s="186">
        <f t="shared" si="1"/>
        <v>14.037490000000002</v>
      </c>
      <c r="V159" s="300" t="s">
        <v>823</v>
      </c>
    </row>
    <row r="160" spans="1:22" ht="27.75" customHeight="1" x14ac:dyDescent="0.25">
      <c r="A160" s="209" t="s">
        <v>928</v>
      </c>
      <c r="B160" s="209" t="s">
        <v>501</v>
      </c>
      <c r="C160" s="209" t="s">
        <v>497</v>
      </c>
      <c r="D160" s="210" t="s">
        <v>359</v>
      </c>
      <c r="E160" s="210" t="s">
        <v>498</v>
      </c>
      <c r="F160" s="211" t="s">
        <v>570</v>
      </c>
      <c r="G160" s="24" t="s">
        <v>768</v>
      </c>
      <c r="H160" s="212" t="s">
        <v>821</v>
      </c>
      <c r="I160" s="212" t="s">
        <v>629</v>
      </c>
      <c r="J160" s="213" t="s">
        <v>574</v>
      </c>
      <c r="K160" s="213" t="s">
        <v>575</v>
      </c>
      <c r="L160" s="214">
        <v>45107</v>
      </c>
      <c r="M160" s="213" t="s">
        <v>576</v>
      </c>
      <c r="N160" s="213" t="s">
        <v>577</v>
      </c>
      <c r="O160" s="214" t="s">
        <v>513</v>
      </c>
      <c r="P160" s="226">
        <v>2208</v>
      </c>
      <c r="Q160" s="25" t="s">
        <v>821</v>
      </c>
      <c r="R160" s="216">
        <v>1</v>
      </c>
      <c r="S160" s="186">
        <v>2.2094529999999999</v>
      </c>
      <c r="T160" s="186">
        <v>0</v>
      </c>
      <c r="U160" s="186">
        <f t="shared" si="1"/>
        <v>2.2094529999999999</v>
      </c>
      <c r="V160" s="300" t="s">
        <v>823</v>
      </c>
    </row>
    <row r="161" spans="1:22" ht="27.75" customHeight="1" x14ac:dyDescent="0.25">
      <c r="A161" s="209" t="s">
        <v>1348</v>
      </c>
      <c r="B161" s="209" t="s">
        <v>501</v>
      </c>
      <c r="C161" s="209" t="s">
        <v>497</v>
      </c>
      <c r="D161" s="210" t="s">
        <v>359</v>
      </c>
      <c r="E161" s="210" t="s">
        <v>758</v>
      </c>
      <c r="F161" s="211" t="s">
        <v>570</v>
      </c>
      <c r="G161" s="24" t="s">
        <v>768</v>
      </c>
      <c r="H161" s="212" t="s">
        <v>820</v>
      </c>
      <c r="I161" s="212" t="s">
        <v>628</v>
      </c>
      <c r="J161" s="213" t="s">
        <v>574</v>
      </c>
      <c r="K161" s="213" t="s">
        <v>575</v>
      </c>
      <c r="L161" s="214">
        <v>45107</v>
      </c>
      <c r="M161" s="213" t="s">
        <v>576</v>
      </c>
      <c r="N161" s="213" t="s">
        <v>577</v>
      </c>
      <c r="O161" s="214" t="s">
        <v>513</v>
      </c>
      <c r="P161" s="226">
        <v>2208</v>
      </c>
      <c r="Q161" s="25" t="s">
        <v>820</v>
      </c>
      <c r="R161" s="216">
        <v>1</v>
      </c>
      <c r="S161" s="186">
        <v>2.2179639999999998</v>
      </c>
      <c r="T161" s="186">
        <v>0</v>
      </c>
      <c r="U161" s="186">
        <f t="shared" si="1"/>
        <v>2.2179639999999998</v>
      </c>
      <c r="V161" s="300" t="s">
        <v>823</v>
      </c>
    </row>
    <row r="162" spans="1:22" ht="27.75" customHeight="1" x14ac:dyDescent="0.25">
      <c r="A162" s="209" t="s">
        <v>1349</v>
      </c>
      <c r="B162" s="209" t="s">
        <v>501</v>
      </c>
      <c r="C162" s="209"/>
      <c r="D162" s="210"/>
      <c r="E162" s="210"/>
      <c r="F162" s="211"/>
      <c r="G162" s="24"/>
      <c r="H162" s="212"/>
      <c r="I162" s="212" t="s">
        <v>929</v>
      </c>
      <c r="J162" s="213"/>
      <c r="K162" s="213"/>
      <c r="L162" s="214"/>
      <c r="M162" s="213"/>
      <c r="N162" s="213"/>
      <c r="O162" s="214"/>
      <c r="P162" s="226"/>
      <c r="Q162" s="25"/>
      <c r="R162" s="216"/>
      <c r="S162" s="186"/>
      <c r="T162" s="186">
        <f>0.353372+0.391459+0.401398</f>
        <v>1.1462289999999999</v>
      </c>
      <c r="U162" s="186">
        <f t="shared" si="1"/>
        <v>-1.1462289999999999</v>
      </c>
      <c r="V162" s="300" t="s">
        <v>823</v>
      </c>
    </row>
    <row r="163" spans="1:22" ht="27.75" customHeight="1" x14ac:dyDescent="0.25">
      <c r="A163" s="209" t="s">
        <v>1352</v>
      </c>
      <c r="B163" s="209" t="s">
        <v>501</v>
      </c>
      <c r="C163" s="209"/>
      <c r="D163" s="210"/>
      <c r="E163" s="210"/>
      <c r="F163" s="211"/>
      <c r="G163" s="24"/>
      <c r="H163" s="212"/>
      <c r="I163" s="212" t="s">
        <v>897</v>
      </c>
      <c r="J163" s="213"/>
      <c r="K163" s="213"/>
      <c r="L163" s="214"/>
      <c r="M163" s="213"/>
      <c r="N163" s="213"/>
      <c r="O163" s="214"/>
      <c r="P163" s="226"/>
      <c r="Q163" s="25"/>
      <c r="R163" s="216"/>
      <c r="S163" s="186"/>
      <c r="T163" s="186">
        <f>89.231756+106.795797+109.674186</f>
        <v>305.70173900000003</v>
      </c>
      <c r="U163" s="186">
        <f t="shared" ref="U163" si="2">S163-T163</f>
        <v>-305.70173900000003</v>
      </c>
      <c r="V163" s="300" t="s">
        <v>823</v>
      </c>
    </row>
    <row r="164" spans="1:22" ht="15" x14ac:dyDescent="0.25">
      <c r="A164" s="185"/>
      <c r="B164" s="452" t="s">
        <v>234</v>
      </c>
      <c r="C164" s="453"/>
      <c r="D164" s="453"/>
      <c r="E164" s="453"/>
      <c r="F164" s="453"/>
      <c r="G164" s="453"/>
      <c r="H164" s="453"/>
      <c r="I164" s="453"/>
      <c r="J164" s="453"/>
      <c r="K164" s="453"/>
      <c r="L164" s="453"/>
      <c r="M164" s="453"/>
      <c r="N164" s="453"/>
      <c r="O164" s="453"/>
      <c r="P164" s="453"/>
      <c r="Q164" s="453"/>
      <c r="R164" s="454"/>
      <c r="S164" s="26">
        <f>SUM(S30:S163)</f>
        <v>2211.8123660000001</v>
      </c>
      <c r="T164" s="26">
        <f t="shared" ref="T164:U164" si="3">SUM(T30:T163)</f>
        <v>306.84796800000004</v>
      </c>
      <c r="U164" s="26">
        <f t="shared" si="3"/>
        <v>1904.9643980000001</v>
      </c>
      <c r="V164" s="26"/>
    </row>
    <row r="165" spans="1:22" ht="15.75" customHeight="1" thickBot="1" x14ac:dyDescent="0.3">
      <c r="A165" s="185"/>
      <c r="B165" s="417" t="s">
        <v>235</v>
      </c>
      <c r="C165" s="418"/>
      <c r="D165" s="418"/>
      <c r="E165" s="418"/>
      <c r="F165" s="418"/>
      <c r="G165" s="418"/>
      <c r="H165" s="418"/>
      <c r="I165" s="418"/>
      <c r="J165" s="418"/>
      <c r="K165" s="418"/>
      <c r="L165" s="418"/>
      <c r="M165" s="418"/>
      <c r="N165" s="418"/>
      <c r="O165" s="418"/>
      <c r="P165" s="418"/>
      <c r="Q165" s="419"/>
      <c r="R165" s="420">
        <f>S164-T164</f>
        <v>1904.9643980000001</v>
      </c>
      <c r="S165" s="421"/>
      <c r="T165" s="421"/>
      <c r="U165" s="421"/>
      <c r="V165" s="422"/>
    </row>
    <row r="166" spans="1:22" ht="15" x14ac:dyDescent="0.25">
      <c r="A166" s="27"/>
      <c r="B166" s="28"/>
      <c r="C166" s="28"/>
      <c r="D166" s="28"/>
      <c r="E166" s="28"/>
      <c r="F166" s="28"/>
      <c r="G166" s="28"/>
      <c r="H166" s="28"/>
      <c r="I166" s="28"/>
      <c r="J166" s="28"/>
      <c r="K166" s="28"/>
      <c r="L166" s="28"/>
      <c r="M166" s="28"/>
      <c r="N166" s="28"/>
      <c r="O166" s="28"/>
      <c r="P166" s="28"/>
      <c r="Q166" s="28"/>
      <c r="R166" s="28"/>
      <c r="S166" s="28"/>
      <c r="T166" s="28"/>
      <c r="U166" s="28"/>
      <c r="V166" s="29"/>
    </row>
    <row r="167" spans="1:22" ht="15.75" thickBot="1" x14ac:dyDescent="0.3">
      <c r="A167" s="30"/>
      <c r="B167" s="31"/>
      <c r="C167" s="31"/>
      <c r="D167" s="31"/>
      <c r="E167" s="31"/>
      <c r="F167" s="31"/>
      <c r="G167" s="31"/>
      <c r="H167" s="31"/>
      <c r="I167" s="31"/>
      <c r="J167" s="31"/>
      <c r="K167" s="31"/>
      <c r="L167" s="31"/>
      <c r="M167" s="31"/>
      <c r="N167" s="31"/>
      <c r="O167" s="31"/>
      <c r="P167" s="31"/>
      <c r="Q167" s="31"/>
      <c r="R167" s="31"/>
      <c r="S167" s="31"/>
      <c r="T167" s="31"/>
      <c r="U167" s="31"/>
      <c r="V167" s="32"/>
    </row>
    <row r="168" spans="1:22" ht="30" x14ac:dyDescent="0.25">
      <c r="A168" s="301" t="s">
        <v>236</v>
      </c>
      <c r="B168" s="33"/>
      <c r="C168" s="33"/>
      <c r="D168" s="423" t="s">
        <v>237</v>
      </c>
      <c r="E168" s="423"/>
      <c r="F168" s="423"/>
      <c r="G168" s="423"/>
      <c r="H168" s="424"/>
      <c r="I168" s="424"/>
      <c r="J168" s="424"/>
      <c r="K168" s="424"/>
      <c r="L168" s="424"/>
      <c r="M168" s="424"/>
      <c r="N168" s="424"/>
      <c r="O168" s="424"/>
      <c r="P168" s="31"/>
      <c r="Q168" s="31"/>
      <c r="R168" s="31"/>
      <c r="S168" s="31"/>
      <c r="T168" s="31"/>
      <c r="U168" s="31"/>
      <c r="V168" s="32"/>
    </row>
    <row r="169" spans="1:22" ht="15" customHeight="1" x14ac:dyDescent="0.25">
      <c r="A169" s="34"/>
      <c r="B169" s="35"/>
      <c r="C169" s="35"/>
      <c r="D169" s="415" t="s">
        <v>238</v>
      </c>
      <c r="E169" s="415"/>
      <c r="F169" s="415"/>
      <c r="G169" s="415"/>
      <c r="H169" s="416"/>
      <c r="I169" s="416"/>
      <c r="J169" s="416"/>
      <c r="K169" s="416"/>
      <c r="L169" s="416"/>
      <c r="M169" s="416"/>
      <c r="N169" s="416"/>
      <c r="O169" s="416"/>
      <c r="P169" s="31"/>
      <c r="Q169" s="31"/>
      <c r="R169" s="31"/>
      <c r="S169" s="31"/>
      <c r="T169" s="31"/>
      <c r="U169" s="31"/>
      <c r="V169" s="32"/>
    </row>
    <row r="170" spans="1:22" ht="15" customHeight="1" x14ac:dyDescent="0.25">
      <c r="A170" s="36"/>
      <c r="B170" s="37"/>
      <c r="C170" s="37"/>
      <c r="D170" s="415" t="s">
        <v>239</v>
      </c>
      <c r="E170" s="415"/>
      <c r="F170" s="415"/>
      <c r="G170" s="415"/>
      <c r="H170" s="416"/>
      <c r="I170" s="416"/>
      <c r="J170" s="416"/>
      <c r="K170" s="416"/>
      <c r="L170" s="416"/>
      <c r="M170" s="416"/>
      <c r="N170" s="416"/>
      <c r="O170" s="416"/>
      <c r="P170" s="31"/>
      <c r="Q170" s="31"/>
      <c r="R170" s="31"/>
      <c r="S170" s="31"/>
      <c r="T170" s="31"/>
      <c r="U170" s="31"/>
      <c r="V170" s="32"/>
    </row>
    <row r="171" spans="1:22" ht="15" customHeight="1" x14ac:dyDescent="0.25">
      <c r="A171" s="38"/>
      <c r="B171" s="39"/>
      <c r="C171" s="39"/>
      <c r="D171" s="415" t="s">
        <v>240</v>
      </c>
      <c r="E171" s="415"/>
      <c r="F171" s="415"/>
      <c r="G171" s="415"/>
      <c r="H171" s="416"/>
      <c r="I171" s="416"/>
      <c r="J171" s="416"/>
      <c r="K171" s="416"/>
      <c r="L171" s="416"/>
      <c r="M171" s="416"/>
      <c r="N171" s="416"/>
      <c r="O171" s="416"/>
      <c r="P171" s="31"/>
      <c r="Q171" s="31"/>
      <c r="R171" s="31"/>
      <c r="S171" s="31"/>
      <c r="T171" s="31"/>
      <c r="U171" s="31"/>
      <c r="V171" s="32"/>
    </row>
    <row r="172" spans="1:22" ht="15" customHeight="1" x14ac:dyDescent="0.25">
      <c r="A172" s="40"/>
      <c r="B172" s="41"/>
      <c r="C172" s="41"/>
      <c r="D172" s="415" t="s">
        <v>241</v>
      </c>
      <c r="E172" s="415"/>
      <c r="F172" s="415"/>
      <c r="G172" s="415"/>
      <c r="H172" s="416"/>
      <c r="I172" s="416"/>
      <c r="J172" s="416"/>
      <c r="K172" s="416"/>
      <c r="L172" s="416"/>
      <c r="M172" s="416"/>
      <c r="N172" s="416"/>
      <c r="O172" s="416"/>
      <c r="P172" s="31"/>
      <c r="Q172" s="31"/>
      <c r="R172" s="31"/>
      <c r="S172" s="31"/>
      <c r="T172" s="31"/>
      <c r="U172" s="31"/>
      <c r="V172" s="32"/>
    </row>
    <row r="173" spans="1:22" ht="15" customHeight="1" x14ac:dyDescent="0.25">
      <c r="A173" s="42">
        <v>0</v>
      </c>
      <c r="B173" s="43"/>
      <c r="C173" s="43"/>
      <c r="D173" s="415" t="s">
        <v>242</v>
      </c>
      <c r="E173" s="415"/>
      <c r="F173" s="415"/>
      <c r="G173" s="415"/>
      <c r="H173" s="416"/>
      <c r="I173" s="416"/>
      <c r="J173" s="416"/>
      <c r="K173" s="416"/>
      <c r="L173" s="416"/>
      <c r="M173" s="416"/>
      <c r="N173" s="416"/>
      <c r="O173" s="416"/>
      <c r="P173" s="31"/>
      <c r="Q173" s="31"/>
      <c r="R173" s="31"/>
      <c r="S173" s="31"/>
      <c r="T173" s="31"/>
      <c r="U173" s="31"/>
      <c r="V173" s="32"/>
    </row>
    <row r="174" spans="1:22" ht="15" customHeight="1" x14ac:dyDescent="0.25">
      <c r="A174" s="44"/>
      <c r="B174" s="45"/>
      <c r="C174" s="45"/>
      <c r="D174" s="415" t="s">
        <v>243</v>
      </c>
      <c r="E174" s="415"/>
      <c r="F174" s="415"/>
      <c r="G174" s="415"/>
      <c r="H174" s="416"/>
      <c r="I174" s="416"/>
      <c r="J174" s="416"/>
      <c r="K174" s="416"/>
      <c r="L174" s="416"/>
      <c r="M174" s="416"/>
      <c r="N174" s="416"/>
      <c r="O174" s="416"/>
      <c r="P174" s="46"/>
      <c r="Q174" s="46"/>
      <c r="R174" s="46"/>
      <c r="S174" s="46"/>
      <c r="T174" s="46"/>
      <c r="U174" s="46"/>
      <c r="V174" s="47"/>
    </row>
    <row r="175" spans="1:22" ht="15.75" customHeight="1" thickBot="1" x14ac:dyDescent="0.3">
      <c r="A175" s="48"/>
      <c r="B175" s="49"/>
      <c r="C175" s="49"/>
      <c r="D175" s="428" t="s">
        <v>244</v>
      </c>
      <c r="E175" s="428"/>
      <c r="F175" s="428"/>
      <c r="G175" s="428"/>
      <c r="H175" s="429"/>
      <c r="I175" s="429"/>
      <c r="J175" s="429"/>
      <c r="K175" s="429"/>
      <c r="L175" s="429"/>
      <c r="M175" s="429"/>
      <c r="N175" s="429"/>
      <c r="O175" s="429"/>
      <c r="P175" s="46"/>
      <c r="Q175" s="46"/>
      <c r="R175" s="46"/>
      <c r="S175" s="46"/>
      <c r="T175" s="46"/>
      <c r="U175" s="46"/>
      <c r="V175" s="47"/>
    </row>
    <row r="176" spans="1:22" ht="15" x14ac:dyDescent="0.25">
      <c r="A176" s="30"/>
      <c r="B176" s="31"/>
      <c r="C176" s="31"/>
      <c r="D176" s="31"/>
      <c r="E176" s="31"/>
      <c r="F176" s="31"/>
      <c r="G176" s="31"/>
      <c r="H176" s="31"/>
      <c r="I176" s="31"/>
      <c r="J176" s="31"/>
      <c r="K176" s="31"/>
      <c r="L176" s="31"/>
      <c r="M176" s="31"/>
      <c r="N176" s="31"/>
      <c r="O176" s="31"/>
      <c r="P176" s="31"/>
      <c r="Q176" s="31"/>
      <c r="R176" s="31"/>
      <c r="S176" s="31"/>
      <c r="T176" s="31"/>
      <c r="U176" s="31"/>
      <c r="V176" s="32"/>
    </row>
    <row r="177" spans="1:22" s="50" customFormat="1" ht="14.25" customHeight="1" x14ac:dyDescent="0.2">
      <c r="A177" s="430" t="s">
        <v>245</v>
      </c>
      <c r="B177" s="431"/>
      <c r="C177" s="431"/>
      <c r="D177" s="431"/>
      <c r="E177" s="431"/>
      <c r="F177" s="431"/>
      <c r="G177" s="431"/>
      <c r="H177" s="431"/>
      <c r="I177" s="431"/>
      <c r="J177" s="431"/>
      <c r="K177" s="431"/>
      <c r="L177" s="431"/>
      <c r="M177" s="431"/>
      <c r="N177" s="431"/>
      <c r="O177" s="431"/>
      <c r="P177" s="431"/>
      <c r="Q177" s="431"/>
      <c r="R177" s="431"/>
      <c r="S177" s="431"/>
      <c r="T177" s="431"/>
      <c r="U177" s="431"/>
      <c r="V177" s="432"/>
    </row>
    <row r="178" spans="1:22" s="50" customFormat="1" ht="14.25" x14ac:dyDescent="0.2">
      <c r="A178" s="430"/>
      <c r="B178" s="431"/>
      <c r="C178" s="431"/>
      <c r="D178" s="431"/>
      <c r="E178" s="431"/>
      <c r="F178" s="431"/>
      <c r="G178" s="431"/>
      <c r="H178" s="431"/>
      <c r="I178" s="431"/>
      <c r="J178" s="431"/>
      <c r="K178" s="431"/>
      <c r="L178" s="431"/>
      <c r="M178" s="431"/>
      <c r="N178" s="431"/>
      <c r="O178" s="431"/>
      <c r="P178" s="431"/>
      <c r="Q178" s="431"/>
      <c r="R178" s="431"/>
      <c r="S178" s="431"/>
      <c r="T178" s="431"/>
      <c r="U178" s="431"/>
      <c r="V178" s="432"/>
    </row>
    <row r="179" spans="1:22" s="51" customFormat="1" ht="16.5" x14ac:dyDescent="0.25">
      <c r="A179" s="430"/>
      <c r="B179" s="431"/>
      <c r="C179" s="431"/>
      <c r="D179" s="431"/>
      <c r="E179" s="431"/>
      <c r="F179" s="431"/>
      <c r="G179" s="431"/>
      <c r="H179" s="431"/>
      <c r="I179" s="431"/>
      <c r="J179" s="431"/>
      <c r="K179" s="431"/>
      <c r="L179" s="431"/>
      <c r="M179" s="431"/>
      <c r="N179" s="431"/>
      <c r="O179" s="431"/>
      <c r="P179" s="431"/>
      <c r="Q179" s="431"/>
      <c r="R179" s="431"/>
      <c r="S179" s="431"/>
      <c r="T179" s="431"/>
      <c r="U179" s="431"/>
      <c r="V179" s="432"/>
    </row>
    <row r="180" spans="1:22" s="51" customFormat="1" ht="16.5" x14ac:dyDescent="0.25">
      <c r="A180" s="52" t="s">
        <v>246</v>
      </c>
      <c r="B180" s="53"/>
      <c r="C180" s="53"/>
      <c r="D180" s="53"/>
      <c r="E180" s="54"/>
      <c r="F180" s="54"/>
      <c r="G180" s="54"/>
      <c r="H180" s="54"/>
      <c r="I180" s="54"/>
      <c r="J180" s="54"/>
      <c r="K180" s="54"/>
      <c r="L180" s="54"/>
      <c r="M180" s="54"/>
      <c r="N180" s="54"/>
      <c r="O180" s="54"/>
      <c r="P180" s="54"/>
      <c r="Q180" s="54"/>
      <c r="R180" s="54"/>
      <c r="S180" s="54"/>
      <c r="T180" s="54"/>
      <c r="U180" s="54"/>
      <c r="V180" s="55"/>
    </row>
    <row r="181" spans="1:22" s="51" customFormat="1" ht="16.5" x14ac:dyDescent="0.3">
      <c r="A181" s="56"/>
      <c r="B181" s="57"/>
      <c r="C181" s="54"/>
      <c r="D181" s="54"/>
      <c r="E181" s="58"/>
      <c r="F181" s="58"/>
      <c r="G181" s="54"/>
      <c r="H181" s="54"/>
      <c r="I181" s="54"/>
      <c r="J181" s="54"/>
      <c r="K181" s="54"/>
      <c r="L181" s="54"/>
      <c r="M181" s="54"/>
      <c r="N181" s="54"/>
      <c r="O181" s="54"/>
      <c r="P181" s="54"/>
      <c r="Q181" s="54"/>
      <c r="R181" s="59" t="s">
        <v>247</v>
      </c>
      <c r="S181" s="54"/>
      <c r="T181" s="54"/>
      <c r="U181" s="54"/>
      <c r="V181" s="55"/>
    </row>
    <row r="182" spans="1:22" s="51" customFormat="1" ht="16.5" x14ac:dyDescent="0.3">
      <c r="A182" s="56"/>
      <c r="B182" s="57"/>
      <c r="C182" s="54"/>
      <c r="D182" s="54"/>
      <c r="E182" s="54"/>
      <c r="F182" s="58"/>
      <c r="G182" s="58"/>
      <c r="H182" s="58"/>
      <c r="I182" s="58"/>
      <c r="J182" s="58"/>
      <c r="K182" s="58"/>
      <c r="L182" s="58"/>
      <c r="M182" s="58"/>
      <c r="N182" s="58"/>
      <c r="O182" s="58"/>
      <c r="P182" s="54"/>
      <c r="Q182" s="54"/>
      <c r="R182" s="60" t="s">
        <v>248</v>
      </c>
      <c r="S182" s="54"/>
      <c r="T182" s="54"/>
      <c r="U182" s="54"/>
      <c r="V182" s="55"/>
    </row>
    <row r="183" spans="1:22" s="51" customFormat="1" ht="16.5" x14ac:dyDescent="0.3">
      <c r="A183" s="61" t="s">
        <v>249</v>
      </c>
      <c r="B183" s="57"/>
      <c r="C183" s="54"/>
      <c r="D183" s="54"/>
      <c r="E183" s="58"/>
      <c r="F183" s="54"/>
      <c r="G183" s="58"/>
      <c r="H183" s="58"/>
      <c r="I183" s="58"/>
      <c r="J183" s="58"/>
      <c r="K183" s="58"/>
      <c r="L183" s="58"/>
      <c r="M183" s="58"/>
      <c r="N183" s="58"/>
      <c r="O183" s="58"/>
      <c r="P183" s="54"/>
      <c r="Q183" s="54"/>
      <c r="R183" s="60" t="s">
        <v>250</v>
      </c>
      <c r="S183" s="54"/>
      <c r="T183" s="54"/>
      <c r="U183" s="54"/>
      <c r="V183" s="55"/>
    </row>
    <row r="184" spans="1:22" s="51" customFormat="1" ht="16.5" x14ac:dyDescent="0.3">
      <c r="A184" s="52" t="s">
        <v>251</v>
      </c>
      <c r="B184" s="57"/>
      <c r="C184" s="62"/>
      <c r="D184" s="63"/>
      <c r="E184" s="54"/>
      <c r="F184" s="58"/>
      <c r="G184" s="58"/>
      <c r="H184" s="58"/>
      <c r="I184" s="58"/>
      <c r="J184" s="58"/>
      <c r="K184" s="58"/>
      <c r="L184" s="58"/>
      <c r="M184" s="58"/>
      <c r="N184" s="58"/>
      <c r="O184" s="58"/>
      <c r="P184" s="54"/>
      <c r="Q184" s="54"/>
      <c r="R184" s="54"/>
      <c r="S184" s="54"/>
      <c r="T184" s="54"/>
      <c r="U184" s="54"/>
      <c r="V184" s="55"/>
    </row>
    <row r="185" spans="1:22" s="51" customFormat="1" ht="16.5" x14ac:dyDescent="0.3">
      <c r="A185" s="52" t="s">
        <v>252</v>
      </c>
      <c r="B185" s="57"/>
      <c r="C185" s="57"/>
      <c r="D185" s="57"/>
      <c r="E185" s="58"/>
      <c r="F185" s="58"/>
      <c r="G185" s="58"/>
      <c r="H185" s="58"/>
      <c r="I185" s="58"/>
      <c r="J185" s="58"/>
      <c r="K185" s="58"/>
      <c r="L185" s="58"/>
      <c r="M185" s="58"/>
      <c r="N185" s="58"/>
      <c r="O185" s="58"/>
      <c r="P185" s="54"/>
      <c r="Q185" s="54"/>
      <c r="R185" s="54"/>
      <c r="S185" s="54"/>
      <c r="T185" s="54"/>
      <c r="U185" s="54"/>
      <c r="V185" s="55"/>
    </row>
    <row r="186" spans="1:22" s="51" customFormat="1" ht="16.5" x14ac:dyDescent="0.3">
      <c r="A186" s="52"/>
      <c r="B186" s="57"/>
      <c r="C186" s="57"/>
      <c r="D186" s="57"/>
      <c r="E186" s="58"/>
      <c r="F186" s="58"/>
      <c r="G186" s="58"/>
      <c r="H186" s="58"/>
      <c r="I186" s="58"/>
      <c r="J186" s="58"/>
      <c r="K186" s="58"/>
      <c r="L186" s="58"/>
      <c r="M186" s="58"/>
      <c r="N186" s="58"/>
      <c r="O186" s="58"/>
      <c r="P186" s="54"/>
      <c r="Q186" s="54"/>
      <c r="R186" s="54"/>
      <c r="S186" s="54"/>
      <c r="T186" s="54"/>
      <c r="U186" s="54"/>
      <c r="V186" s="55"/>
    </row>
    <row r="187" spans="1:22" s="51" customFormat="1" ht="16.5" x14ac:dyDescent="0.3">
      <c r="A187" s="64"/>
      <c r="B187" s="65"/>
      <c r="C187" s="65"/>
      <c r="D187" s="63"/>
      <c r="E187" s="58"/>
      <c r="F187" s="58"/>
      <c r="G187" s="58"/>
      <c r="H187" s="58"/>
      <c r="I187" s="58"/>
      <c r="J187" s="58"/>
      <c r="K187" s="58"/>
      <c r="L187" s="58"/>
      <c r="M187" s="58"/>
      <c r="N187" s="58"/>
      <c r="O187" s="58"/>
      <c r="P187" s="54"/>
      <c r="Q187" s="54"/>
      <c r="R187" s="54"/>
      <c r="S187" s="54"/>
      <c r="T187" s="54"/>
      <c r="U187" s="54"/>
      <c r="V187" s="55"/>
    </row>
    <row r="188" spans="1:22" s="51" customFormat="1" ht="16.5" x14ac:dyDescent="0.3">
      <c r="A188" s="52" t="s">
        <v>253</v>
      </c>
      <c r="B188" s="65"/>
      <c r="C188" s="65"/>
      <c r="D188" s="65"/>
      <c r="E188" s="58"/>
      <c r="F188" s="58"/>
      <c r="G188" s="58"/>
      <c r="H188" s="58"/>
      <c r="I188" s="58"/>
      <c r="J188" s="58"/>
      <c r="K188" s="58"/>
      <c r="L188" s="58"/>
      <c r="M188" s="58"/>
      <c r="N188" s="58"/>
      <c r="O188" s="58"/>
      <c r="P188" s="54"/>
      <c r="Q188" s="54"/>
      <c r="R188" s="54"/>
      <c r="S188" s="54"/>
      <c r="T188" s="54"/>
      <c r="U188" s="54"/>
      <c r="V188" s="55"/>
    </row>
    <row r="189" spans="1:22" ht="15" x14ac:dyDescent="0.25">
      <c r="A189" s="30"/>
      <c r="B189" s="31"/>
      <c r="C189" s="31"/>
      <c r="D189" s="31"/>
      <c r="E189" s="31"/>
      <c r="F189" s="31"/>
      <c r="G189" s="31"/>
      <c r="H189" s="31"/>
      <c r="I189" s="31"/>
      <c r="J189" s="31"/>
      <c r="K189" s="31"/>
      <c r="L189" s="31"/>
      <c r="M189" s="31"/>
      <c r="N189" s="31"/>
      <c r="O189" s="31"/>
      <c r="P189" s="31"/>
      <c r="Q189" s="31"/>
      <c r="R189" s="31"/>
      <c r="S189" s="31"/>
      <c r="T189" s="31"/>
      <c r="U189" s="31"/>
      <c r="V189" s="32"/>
    </row>
    <row r="190" spans="1:22" ht="15" x14ac:dyDescent="0.25">
      <c r="A190" s="66"/>
      <c r="B190" s="67"/>
      <c r="C190" s="67"/>
      <c r="D190" s="67"/>
      <c r="E190" s="67"/>
      <c r="F190" s="67"/>
      <c r="G190" s="67"/>
      <c r="H190" s="67"/>
      <c r="I190" s="67"/>
      <c r="J190" s="67"/>
      <c r="K190" s="67"/>
      <c r="L190" s="67"/>
      <c r="M190" s="67"/>
      <c r="N190" s="67"/>
      <c r="O190" s="67"/>
      <c r="P190" s="67"/>
      <c r="Q190" s="67"/>
      <c r="R190" s="67"/>
      <c r="S190" s="67"/>
      <c r="T190" s="67"/>
      <c r="U190" s="67"/>
      <c r="V190" s="68"/>
    </row>
    <row r="191" spans="1:22" ht="15" x14ac:dyDescent="0.25"/>
  </sheetData>
  <autoFilter ref="A29:V165"/>
  <mergeCells count="78">
    <mergeCell ref="B164:R164"/>
    <mergeCell ref="I3:L3"/>
    <mergeCell ref="I4:L4"/>
    <mergeCell ref="B3:G3"/>
    <mergeCell ref="A1:L1"/>
    <mergeCell ref="A2:L2"/>
    <mergeCell ref="I11:L11"/>
    <mergeCell ref="I12:L12"/>
    <mergeCell ref="I13:L13"/>
    <mergeCell ref="B12:G12"/>
    <mergeCell ref="B13:G13"/>
    <mergeCell ref="I8:L8"/>
    <mergeCell ref="I9:L9"/>
    <mergeCell ref="I10:L10"/>
    <mergeCell ref="I5:L5"/>
    <mergeCell ref="I6:L6"/>
    <mergeCell ref="I7:L7"/>
    <mergeCell ref="I17:L17"/>
    <mergeCell ref="I18:L18"/>
    <mergeCell ref="I19:L19"/>
    <mergeCell ref="B17:G17"/>
    <mergeCell ref="B18:G18"/>
    <mergeCell ref="B19:G19"/>
    <mergeCell ref="I14:L14"/>
    <mergeCell ref="I15:L15"/>
    <mergeCell ref="I16:L16"/>
    <mergeCell ref="B14:G14"/>
    <mergeCell ref="B15:G15"/>
    <mergeCell ref="B16:G16"/>
    <mergeCell ref="I23:L23"/>
    <mergeCell ref="I24:L24"/>
    <mergeCell ref="I25:L25"/>
    <mergeCell ref="B23:G23"/>
    <mergeCell ref="B24:G24"/>
    <mergeCell ref="B25:G25"/>
    <mergeCell ref="I20:L20"/>
    <mergeCell ref="I21:L21"/>
    <mergeCell ref="I22:L22"/>
    <mergeCell ref="B20:G20"/>
    <mergeCell ref="B21:G21"/>
    <mergeCell ref="B22:G22"/>
    <mergeCell ref="A26:V26"/>
    <mergeCell ref="A27:V27"/>
    <mergeCell ref="A28:A29"/>
    <mergeCell ref="B28:B29"/>
    <mergeCell ref="C28:C29"/>
    <mergeCell ref="D28:D29"/>
    <mergeCell ref="E28:E29"/>
    <mergeCell ref="F28:F29"/>
    <mergeCell ref="H28:H29"/>
    <mergeCell ref="I28:I29"/>
    <mergeCell ref="G28:G29"/>
    <mergeCell ref="J28:J29"/>
    <mergeCell ref="K28:K29"/>
    <mergeCell ref="M28:M29"/>
    <mergeCell ref="N28:P28"/>
    <mergeCell ref="Q28:T28"/>
    <mergeCell ref="U28:U29"/>
    <mergeCell ref="V28:V29"/>
    <mergeCell ref="D175:O175"/>
    <mergeCell ref="A177:V179"/>
    <mergeCell ref="B4:G4"/>
    <mergeCell ref="B5:G5"/>
    <mergeCell ref="B6:G6"/>
    <mergeCell ref="B7:G7"/>
    <mergeCell ref="B8:G8"/>
    <mergeCell ref="B9:G9"/>
    <mergeCell ref="B10:G10"/>
    <mergeCell ref="B11:G11"/>
    <mergeCell ref="D169:O169"/>
    <mergeCell ref="D170:O170"/>
    <mergeCell ref="D171:O171"/>
    <mergeCell ref="D172:O172"/>
    <mergeCell ref="D173:O173"/>
    <mergeCell ref="D174:O174"/>
    <mergeCell ref="B165:Q165"/>
    <mergeCell ref="R165:V165"/>
    <mergeCell ref="D168:O168"/>
  </mergeCells>
  <conditionalFormatting sqref="H30:H159">
    <cfRule type="duplicateValues" dxfId="0" priority="1"/>
  </conditionalFormatting>
  <dataValidations count="2">
    <dataValidation type="list" allowBlank="1" showInputMessage="1" showErrorMessage="1" prompt="Please select yes or no_x000a_" sqref="H11:H12">
      <formula1>"Yes, No"</formula1>
    </dataValidation>
    <dataValidation type="list" allowBlank="1" showInputMessage="1" showErrorMessage="1" prompt="Please select yes or no_x000a_" sqref="I11:J12">
      <formula1>#REF!</formula1>
    </dataValidation>
  </dataValidations>
  <pageMargins left="0.39370078740157483" right="0.31496062992125984" top="0.47244094488188981" bottom="0.55118110236220474" header="0.43307086614173229" footer="0.55118110236220474"/>
  <pageSetup paperSize="9"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1"/>
  <sheetViews>
    <sheetView zoomScale="85" zoomScaleNormal="85" workbookViewId="0">
      <selection sqref="A1:I1"/>
    </sheetView>
  </sheetViews>
  <sheetFormatPr defaultColWidth="0" defaultRowHeight="15" zeroHeight="1" x14ac:dyDescent="0.25"/>
  <cols>
    <col min="1" max="1" width="9.140625" style="129" customWidth="1"/>
    <col min="2" max="2" width="35.5703125" style="129" customWidth="1"/>
    <col min="3" max="3" width="25.7109375" style="129" customWidth="1"/>
    <col min="4" max="4" width="21.85546875" style="129" customWidth="1"/>
    <col min="5" max="5" width="22" style="129" customWidth="1"/>
    <col min="6" max="6" width="20.28515625" style="129" bestFit="1" customWidth="1"/>
    <col min="7" max="7" width="14.42578125" style="129" customWidth="1"/>
    <col min="8" max="8" width="13.85546875" style="129" customWidth="1"/>
    <col min="9" max="9" width="24.42578125" style="129" customWidth="1"/>
    <col min="10" max="10" width="16.28515625" style="129" hidden="1" customWidth="1"/>
    <col min="11" max="11" width="16.5703125" style="129" hidden="1" customWidth="1"/>
    <col min="12" max="13" width="17.42578125" style="129" hidden="1" customWidth="1"/>
    <col min="14" max="14" width="19" style="129" hidden="1" customWidth="1"/>
    <col min="15" max="16" width="16.7109375" style="129" hidden="1" customWidth="1"/>
    <col min="17" max="17" width="23.7109375" style="129" customWidth="1"/>
    <col min="18" max="18" width="0" style="129" hidden="1" customWidth="1"/>
    <col min="19" max="16384" width="9.140625" style="129" hidden="1"/>
  </cols>
  <sheetData>
    <row r="1" spans="1:17" s="2" customFormat="1" ht="18.75" x14ac:dyDescent="0.25">
      <c r="A1" s="463" t="s">
        <v>22</v>
      </c>
      <c r="B1" s="463"/>
      <c r="C1" s="463"/>
      <c r="D1" s="463"/>
      <c r="E1" s="463"/>
      <c r="F1" s="463"/>
      <c r="G1" s="463"/>
      <c r="H1" s="463"/>
      <c r="I1" s="463"/>
      <c r="J1" s="129"/>
      <c r="K1" s="129"/>
      <c r="L1" s="129"/>
      <c r="M1" s="129"/>
      <c r="N1" s="129"/>
      <c r="O1" s="129"/>
      <c r="P1" s="129"/>
      <c r="Q1" s="129"/>
    </row>
    <row r="2" spans="1:17" s="198" customFormat="1" x14ac:dyDescent="0.25">
      <c r="A2" s="464" t="s">
        <v>1329</v>
      </c>
      <c r="B2" s="464"/>
      <c r="C2" s="464"/>
      <c r="D2" s="464"/>
      <c r="E2" s="464"/>
      <c r="F2" s="464"/>
      <c r="G2" s="464"/>
      <c r="H2" s="464"/>
      <c r="I2" s="464"/>
    </row>
    <row r="3" spans="1:17" s="198" customFormat="1" x14ac:dyDescent="0.25">
      <c r="A3" s="465" t="s">
        <v>23</v>
      </c>
      <c r="B3" s="465"/>
      <c r="C3" s="465"/>
      <c r="D3" s="465"/>
      <c r="E3" s="465"/>
      <c r="F3" s="465"/>
      <c r="G3" s="465"/>
      <c r="H3" s="465"/>
      <c r="I3" s="465"/>
      <c r="J3" s="199"/>
      <c r="L3" s="199"/>
      <c r="M3" s="199"/>
      <c r="N3" s="199"/>
      <c r="O3" s="199"/>
      <c r="P3" s="199"/>
    </row>
    <row r="4" spans="1:17" ht="76.5" x14ac:dyDescent="0.25">
      <c r="A4" s="127" t="s">
        <v>24</v>
      </c>
      <c r="B4" s="127" t="s">
        <v>25</v>
      </c>
      <c r="C4" s="128" t="s">
        <v>26</v>
      </c>
      <c r="D4" s="127" t="s">
        <v>27</v>
      </c>
      <c r="E4" s="127" t="s">
        <v>28</v>
      </c>
      <c r="F4" s="127" t="s">
        <v>29</v>
      </c>
      <c r="G4" s="127" t="s">
        <v>30</v>
      </c>
      <c r="H4" s="127" t="s">
        <v>1332</v>
      </c>
      <c r="I4" s="127" t="s">
        <v>19</v>
      </c>
    </row>
    <row r="5" spans="1:17" ht="15" customHeight="1" x14ac:dyDescent="0.25">
      <c r="A5" s="200">
        <v>1</v>
      </c>
      <c r="B5" s="201" t="s">
        <v>510</v>
      </c>
      <c r="C5" s="202" t="s">
        <v>511</v>
      </c>
      <c r="D5" s="202" t="s">
        <v>512</v>
      </c>
      <c r="E5" s="203" t="s">
        <v>513</v>
      </c>
      <c r="F5" s="203" t="s">
        <v>514</v>
      </c>
      <c r="G5" s="266">
        <v>0</v>
      </c>
      <c r="H5" s="203" t="s">
        <v>515</v>
      </c>
      <c r="I5" s="467" t="s">
        <v>1331</v>
      </c>
    </row>
    <row r="6" spans="1:17" x14ac:dyDescent="0.25">
      <c r="A6" s="200">
        <v>2</v>
      </c>
      <c r="B6" s="201" t="s">
        <v>516</v>
      </c>
      <c r="C6" s="202" t="s">
        <v>517</v>
      </c>
      <c r="D6" s="202" t="s">
        <v>518</v>
      </c>
      <c r="E6" s="203" t="s">
        <v>513</v>
      </c>
      <c r="F6" s="203" t="s">
        <v>514</v>
      </c>
      <c r="G6" s="266">
        <v>0</v>
      </c>
      <c r="H6" s="203" t="s">
        <v>515</v>
      </c>
      <c r="I6" s="468"/>
    </row>
    <row r="7" spans="1:17" x14ac:dyDescent="0.25">
      <c r="A7" s="200">
        <v>3</v>
      </c>
      <c r="B7" s="201" t="s">
        <v>519</v>
      </c>
      <c r="C7" s="202" t="s">
        <v>511</v>
      </c>
      <c r="D7" s="202" t="s">
        <v>512</v>
      </c>
      <c r="E7" s="203" t="s">
        <v>513</v>
      </c>
      <c r="F7" s="203" t="s">
        <v>514</v>
      </c>
      <c r="G7" s="266">
        <v>0</v>
      </c>
      <c r="H7" s="203" t="s">
        <v>515</v>
      </c>
      <c r="I7" s="468"/>
    </row>
    <row r="8" spans="1:17" x14ac:dyDescent="0.25">
      <c r="A8" s="200">
        <v>4</v>
      </c>
      <c r="B8" s="201" t="s">
        <v>520</v>
      </c>
      <c r="C8" s="202" t="s">
        <v>521</v>
      </c>
      <c r="D8" s="202" t="s">
        <v>522</v>
      </c>
      <c r="E8" s="203" t="s">
        <v>513</v>
      </c>
      <c r="F8" s="203" t="s">
        <v>514</v>
      </c>
      <c r="G8" s="266">
        <v>0</v>
      </c>
      <c r="H8" s="203" t="s">
        <v>515</v>
      </c>
      <c r="I8" s="468"/>
    </row>
    <row r="9" spans="1:17" x14ac:dyDescent="0.25">
      <c r="A9" s="200">
        <v>5</v>
      </c>
      <c r="B9" s="201" t="s">
        <v>523</v>
      </c>
      <c r="C9" s="202" t="s">
        <v>524</v>
      </c>
      <c r="D9" s="202" t="s">
        <v>525</v>
      </c>
      <c r="E9" s="203" t="s">
        <v>513</v>
      </c>
      <c r="F9" s="203" t="s">
        <v>514</v>
      </c>
      <c r="G9" s="266">
        <v>0</v>
      </c>
      <c r="H9" s="203" t="s">
        <v>515</v>
      </c>
      <c r="I9" s="468"/>
    </row>
    <row r="10" spans="1:17" x14ac:dyDescent="0.25">
      <c r="A10" s="200">
        <v>6</v>
      </c>
      <c r="B10" s="201" t="s">
        <v>526</v>
      </c>
      <c r="C10" s="202" t="s">
        <v>527</v>
      </c>
      <c r="D10" s="202" t="s">
        <v>518</v>
      </c>
      <c r="E10" s="203" t="s">
        <v>513</v>
      </c>
      <c r="F10" s="203" t="s">
        <v>514</v>
      </c>
      <c r="G10" s="266">
        <v>0</v>
      </c>
      <c r="H10" s="203" t="s">
        <v>515</v>
      </c>
      <c r="I10" s="468"/>
    </row>
    <row r="11" spans="1:17" x14ac:dyDescent="0.25">
      <c r="A11" s="200">
        <v>7</v>
      </c>
      <c r="B11" s="201" t="s">
        <v>528</v>
      </c>
      <c r="C11" s="202" t="s">
        <v>529</v>
      </c>
      <c r="D11" s="202" t="s">
        <v>530</v>
      </c>
      <c r="E11" s="203" t="s">
        <v>513</v>
      </c>
      <c r="F11" s="203" t="s">
        <v>514</v>
      </c>
      <c r="G11" s="266">
        <v>0</v>
      </c>
      <c r="H11" s="203" t="s">
        <v>515</v>
      </c>
      <c r="I11" s="468"/>
    </row>
    <row r="12" spans="1:17" x14ac:dyDescent="0.25">
      <c r="A12" s="200">
        <v>8</v>
      </c>
      <c r="B12" s="201" t="s">
        <v>531</v>
      </c>
      <c r="C12" s="202" t="s">
        <v>532</v>
      </c>
      <c r="D12" s="202" t="s">
        <v>522</v>
      </c>
      <c r="E12" s="203" t="s">
        <v>513</v>
      </c>
      <c r="F12" s="203" t="s">
        <v>514</v>
      </c>
      <c r="G12" s="266">
        <v>0</v>
      </c>
      <c r="H12" s="203" t="s">
        <v>515</v>
      </c>
      <c r="I12" s="469"/>
    </row>
    <row r="13" spans="1:17" ht="30" x14ac:dyDescent="0.25">
      <c r="A13" s="200">
        <v>9</v>
      </c>
      <c r="B13" s="201" t="s">
        <v>533</v>
      </c>
      <c r="C13" s="202" t="s">
        <v>534</v>
      </c>
      <c r="D13" s="202" t="s">
        <v>535</v>
      </c>
      <c r="E13" s="203" t="s">
        <v>513</v>
      </c>
      <c r="F13" s="203" t="s">
        <v>514</v>
      </c>
      <c r="G13" s="266">
        <v>0</v>
      </c>
      <c r="H13" s="203" t="s">
        <v>515</v>
      </c>
      <c r="I13" s="200"/>
    </row>
    <row r="14" spans="1:17" ht="30" x14ac:dyDescent="0.25">
      <c r="A14" s="200">
        <v>10</v>
      </c>
      <c r="B14" s="201" t="s">
        <v>536</v>
      </c>
      <c r="C14" s="202" t="s">
        <v>537</v>
      </c>
      <c r="D14" s="202" t="s">
        <v>518</v>
      </c>
      <c r="E14" s="203" t="s">
        <v>513</v>
      </c>
      <c r="F14" s="203" t="s">
        <v>514</v>
      </c>
      <c r="G14" s="266">
        <v>0</v>
      </c>
      <c r="H14" s="203" t="s">
        <v>515</v>
      </c>
      <c r="I14" s="200"/>
    </row>
    <row r="15" spans="1:17" x14ac:dyDescent="0.25">
      <c r="A15" s="200">
        <v>11</v>
      </c>
      <c r="B15" s="201" t="s">
        <v>1260</v>
      </c>
      <c r="C15" s="202" t="s">
        <v>1253</v>
      </c>
      <c r="D15" s="202" t="s">
        <v>518</v>
      </c>
      <c r="E15" s="203" t="s">
        <v>513</v>
      </c>
      <c r="F15" s="203" t="s">
        <v>514</v>
      </c>
      <c r="G15" s="266">
        <v>0</v>
      </c>
      <c r="H15" s="203" t="s">
        <v>515</v>
      </c>
      <c r="I15" s="200"/>
    </row>
    <row r="16" spans="1:17" x14ac:dyDescent="0.25">
      <c r="A16" s="200">
        <v>12</v>
      </c>
      <c r="B16" s="201" t="s">
        <v>1261</v>
      </c>
      <c r="C16" s="202" t="s">
        <v>1253</v>
      </c>
      <c r="D16" s="202" t="s">
        <v>518</v>
      </c>
      <c r="E16" s="203" t="s">
        <v>513</v>
      </c>
      <c r="F16" s="203" t="s">
        <v>514</v>
      </c>
      <c r="G16" s="266">
        <v>0</v>
      </c>
      <c r="H16" s="203" t="s">
        <v>515</v>
      </c>
      <c r="I16" s="200"/>
    </row>
    <row r="17" spans="1:17" x14ac:dyDescent="0.25">
      <c r="A17" s="200">
        <v>13</v>
      </c>
      <c r="B17" s="201" t="s">
        <v>1247</v>
      </c>
      <c r="C17" s="202" t="s">
        <v>1254</v>
      </c>
      <c r="D17" s="202" t="s">
        <v>1262</v>
      </c>
      <c r="E17" s="203" t="s">
        <v>513</v>
      </c>
      <c r="F17" s="203" t="s">
        <v>514</v>
      </c>
      <c r="G17" s="266">
        <v>0</v>
      </c>
      <c r="H17" s="203" t="s">
        <v>515</v>
      </c>
      <c r="I17" s="200"/>
    </row>
    <row r="18" spans="1:17" x14ac:dyDescent="0.25">
      <c r="A18" s="200">
        <v>14</v>
      </c>
      <c r="B18" s="201" t="s">
        <v>1248</v>
      </c>
      <c r="C18" s="202" t="s">
        <v>1255</v>
      </c>
      <c r="D18" s="202" t="s">
        <v>1263</v>
      </c>
      <c r="E18" s="203" t="s">
        <v>513</v>
      </c>
      <c r="F18" s="203" t="s">
        <v>514</v>
      </c>
      <c r="G18" s="266">
        <v>0</v>
      </c>
      <c r="H18" s="203" t="s">
        <v>539</v>
      </c>
      <c r="I18" s="200"/>
    </row>
    <row r="19" spans="1:17" x14ac:dyDescent="0.25">
      <c r="A19" s="200">
        <v>15</v>
      </c>
      <c r="B19" s="201" t="s">
        <v>1249</v>
      </c>
      <c r="C19" s="202" t="s">
        <v>1264</v>
      </c>
      <c r="D19" s="202" t="s">
        <v>1265</v>
      </c>
      <c r="E19" s="203" t="s">
        <v>513</v>
      </c>
      <c r="F19" s="203" t="s">
        <v>514</v>
      </c>
      <c r="G19" s="266">
        <v>0</v>
      </c>
      <c r="H19" s="203" t="s">
        <v>539</v>
      </c>
      <c r="I19" s="200"/>
    </row>
    <row r="20" spans="1:17" x14ac:dyDescent="0.25">
      <c r="A20" s="200">
        <v>16</v>
      </c>
      <c r="B20" s="201" t="s">
        <v>1250</v>
      </c>
      <c r="C20" s="202" t="s">
        <v>527</v>
      </c>
      <c r="D20" s="202" t="s">
        <v>1266</v>
      </c>
      <c r="E20" s="203" t="s">
        <v>513</v>
      </c>
      <c r="F20" s="203" t="s">
        <v>514</v>
      </c>
      <c r="G20" s="266">
        <v>0</v>
      </c>
      <c r="H20" s="203" t="s">
        <v>539</v>
      </c>
      <c r="I20" s="200"/>
    </row>
    <row r="21" spans="1:17" x14ac:dyDescent="0.25">
      <c r="A21" s="200">
        <v>17</v>
      </c>
      <c r="B21" s="201" t="s">
        <v>1251</v>
      </c>
      <c r="C21" s="202" t="s">
        <v>1256</v>
      </c>
      <c r="D21" s="202" t="s">
        <v>530</v>
      </c>
      <c r="E21" s="203" t="s">
        <v>513</v>
      </c>
      <c r="F21" s="203" t="s">
        <v>514</v>
      </c>
      <c r="G21" s="266">
        <v>0</v>
      </c>
      <c r="H21" s="203" t="s">
        <v>539</v>
      </c>
      <c r="I21" s="200"/>
    </row>
    <row r="22" spans="1:17" ht="30" x14ac:dyDescent="0.25">
      <c r="A22" s="200">
        <v>18</v>
      </c>
      <c r="B22" s="201" t="s">
        <v>1252</v>
      </c>
      <c r="C22" s="202" t="s">
        <v>1257</v>
      </c>
      <c r="D22" s="202" t="s">
        <v>1267</v>
      </c>
      <c r="E22" s="203" t="s">
        <v>513</v>
      </c>
      <c r="F22" s="203" t="s">
        <v>514</v>
      </c>
      <c r="G22" s="266">
        <v>0</v>
      </c>
      <c r="H22" s="203" t="s">
        <v>539</v>
      </c>
      <c r="I22" s="200"/>
    </row>
    <row r="23" spans="1:17" s="2" customFormat="1" x14ac:dyDescent="0.25">
      <c r="A23" s="204"/>
      <c r="B23" s="204"/>
      <c r="C23" s="204"/>
      <c r="D23" s="204"/>
      <c r="E23" s="204"/>
      <c r="F23" s="204"/>
      <c r="G23" s="204"/>
      <c r="H23" s="204"/>
      <c r="I23" s="204"/>
      <c r="J23" s="205"/>
      <c r="K23" s="205"/>
      <c r="L23" s="205"/>
      <c r="M23" s="205"/>
      <c r="N23" s="205"/>
      <c r="O23" s="205"/>
      <c r="P23" s="205"/>
      <c r="Q23" s="205"/>
    </row>
    <row r="24" spans="1:17" s="189" customFormat="1" x14ac:dyDescent="0.25">
      <c r="A24" s="466" t="s">
        <v>31</v>
      </c>
      <c r="B24" s="466"/>
      <c r="C24" s="466"/>
      <c r="D24" s="466"/>
      <c r="E24" s="466"/>
      <c r="F24" s="466"/>
      <c r="G24" s="466"/>
      <c r="H24" s="466"/>
      <c r="I24" s="466"/>
      <c r="J24" s="466"/>
      <c r="K24" s="466"/>
      <c r="L24" s="466"/>
      <c r="M24" s="466"/>
      <c r="N24" s="466"/>
      <c r="O24" s="466"/>
      <c r="P24" s="466"/>
      <c r="Q24" s="466"/>
    </row>
    <row r="25" spans="1:17" s="2" customFormat="1" ht="60" x14ac:dyDescent="0.25">
      <c r="A25" s="126" t="s">
        <v>14</v>
      </c>
      <c r="B25" s="126" t="s">
        <v>25</v>
      </c>
      <c r="C25" s="126" t="s">
        <v>32</v>
      </c>
      <c r="D25" s="126" t="s">
        <v>1268</v>
      </c>
      <c r="E25" s="126" t="s">
        <v>33</v>
      </c>
      <c r="F25" s="126" t="s">
        <v>34</v>
      </c>
      <c r="G25" s="126" t="s">
        <v>1590</v>
      </c>
      <c r="H25" s="126" t="s">
        <v>35</v>
      </c>
      <c r="I25" s="126" t="s">
        <v>36</v>
      </c>
      <c r="J25" s="126" t="s">
        <v>37</v>
      </c>
      <c r="K25" s="126" t="s">
        <v>38</v>
      </c>
      <c r="L25" s="126" t="s">
        <v>39</v>
      </c>
      <c r="M25" s="126" t="s">
        <v>40</v>
      </c>
      <c r="N25" s="126" t="s">
        <v>41</v>
      </c>
      <c r="O25" s="126" t="s">
        <v>42</v>
      </c>
      <c r="P25" s="126" t="s">
        <v>43</v>
      </c>
      <c r="Q25" s="126" t="s">
        <v>19</v>
      </c>
    </row>
    <row r="26" spans="1:17" s="3" customFormat="1" ht="30" x14ac:dyDescent="0.25">
      <c r="A26" s="208">
        <v>1</v>
      </c>
      <c r="B26" s="315" t="s">
        <v>1593</v>
      </c>
      <c r="C26" s="207" t="s">
        <v>1587</v>
      </c>
      <c r="D26" s="207" t="s">
        <v>1588</v>
      </c>
      <c r="E26" s="206" t="s">
        <v>1589</v>
      </c>
      <c r="F26" s="203" t="s">
        <v>514</v>
      </c>
      <c r="G26" s="206" t="s">
        <v>1591</v>
      </c>
      <c r="H26" s="207" t="s">
        <v>1587</v>
      </c>
      <c r="I26" s="207">
        <v>794</v>
      </c>
      <c r="J26" s="207" t="s">
        <v>513</v>
      </c>
      <c r="K26" s="207">
        <v>1</v>
      </c>
      <c r="L26" s="207" t="s">
        <v>513</v>
      </c>
      <c r="M26" s="207" t="s">
        <v>513</v>
      </c>
      <c r="N26" s="207" t="s">
        <v>513</v>
      </c>
      <c r="O26" s="207" t="s">
        <v>513</v>
      </c>
      <c r="P26" s="207" t="s">
        <v>513</v>
      </c>
      <c r="Q26" s="208" t="s">
        <v>1592</v>
      </c>
    </row>
    <row r="27" spans="1:17" x14ac:dyDescent="0.25"/>
    <row r="28" spans="1:17" x14ac:dyDescent="0.25"/>
    <row r="29" spans="1:17" x14ac:dyDescent="0.25"/>
    <row r="30" spans="1:17" x14ac:dyDescent="0.25"/>
    <row r="31" spans="1:17" x14ac:dyDescent="0.25"/>
    <row r="32" spans="1:17"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sheetData>
  <mergeCells count="5">
    <mergeCell ref="A1:I1"/>
    <mergeCell ref="A2:I2"/>
    <mergeCell ref="A3:I3"/>
    <mergeCell ref="A24:Q24"/>
    <mergeCell ref="I5:I12"/>
  </mergeCells>
  <pageMargins left="0.31496062992125984" right="0.31" top="0.74803149606299213" bottom="0.74803149606299213" header="0.31496062992125984" footer="0.31496062992125984"/>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5"/>
  <sheetViews>
    <sheetView zoomScale="90" zoomScaleNormal="90" workbookViewId="0">
      <pane ySplit="4" topLeftCell="A5" activePane="bottomLeft" state="frozen"/>
      <selection sqref="A1:Q1"/>
      <selection pane="bottomLeft" sqref="A1:G1"/>
    </sheetView>
  </sheetViews>
  <sheetFormatPr defaultColWidth="0" defaultRowHeight="15" customHeight="1" zeroHeight="1" x14ac:dyDescent="0.25"/>
  <cols>
    <col min="1" max="1" width="9.140625" style="15" customWidth="1"/>
    <col min="2" max="2" width="31.85546875" style="15" customWidth="1"/>
    <col min="3" max="3" width="15.140625" style="15" customWidth="1"/>
    <col min="4" max="4" width="18.5703125" style="15" customWidth="1"/>
    <col min="5" max="5" width="17.140625" style="15" customWidth="1"/>
    <col min="6" max="6" width="20.7109375" style="15" customWidth="1"/>
    <col min="7" max="7" width="31.7109375" style="15" customWidth="1"/>
    <col min="8" max="16384" width="5" style="15" hidden="1"/>
  </cols>
  <sheetData>
    <row r="1" spans="1:7" s="11" customFormat="1" ht="15.75" x14ac:dyDescent="0.25">
      <c r="A1" s="470" t="s">
        <v>12</v>
      </c>
      <c r="B1" s="470"/>
      <c r="C1" s="470"/>
      <c r="D1" s="470"/>
      <c r="E1" s="470"/>
      <c r="F1" s="470"/>
      <c r="G1" s="470"/>
    </row>
    <row r="2" spans="1:7" s="11" customFormat="1" ht="15" customHeight="1" x14ac:dyDescent="0.25">
      <c r="A2" s="471" t="s">
        <v>13</v>
      </c>
      <c r="B2" s="471"/>
      <c r="C2" s="471"/>
      <c r="D2" s="471"/>
      <c r="E2" s="471"/>
      <c r="F2" s="471"/>
      <c r="G2" s="471"/>
    </row>
    <row r="3" spans="1:7" s="11" customFormat="1" ht="15" customHeight="1" x14ac:dyDescent="0.25">
      <c r="A3" s="472" t="s">
        <v>1329</v>
      </c>
      <c r="B3" s="472"/>
      <c r="C3" s="472"/>
      <c r="D3" s="472"/>
      <c r="E3" s="472"/>
      <c r="F3" s="472"/>
      <c r="G3" s="472"/>
    </row>
    <row r="4" spans="1:7" s="11" customFormat="1" ht="116.25" customHeight="1" x14ac:dyDescent="0.25">
      <c r="A4" s="12" t="s">
        <v>14</v>
      </c>
      <c r="B4" s="12" t="s">
        <v>15</v>
      </c>
      <c r="C4" s="12" t="s">
        <v>16</v>
      </c>
      <c r="D4" s="12" t="s">
        <v>909</v>
      </c>
      <c r="E4" s="12" t="s">
        <v>17</v>
      </c>
      <c r="F4" s="12" t="s">
        <v>18</v>
      </c>
      <c r="G4" s="12" t="s">
        <v>19</v>
      </c>
    </row>
    <row r="5" spans="1:7" customFormat="1" x14ac:dyDescent="0.25">
      <c r="A5" s="14">
        <v>1</v>
      </c>
      <c r="B5" s="13" t="s">
        <v>20</v>
      </c>
      <c r="C5" s="130" t="s">
        <v>311</v>
      </c>
      <c r="D5" s="130" t="s">
        <v>1285</v>
      </c>
      <c r="E5" s="268">
        <v>1791072</v>
      </c>
      <c r="F5" s="277">
        <v>448.45300000000003</v>
      </c>
      <c r="G5" s="269" t="s">
        <v>538</v>
      </c>
    </row>
    <row r="6" spans="1:7" customFormat="1" x14ac:dyDescent="0.25">
      <c r="A6" s="14">
        <v>2</v>
      </c>
      <c r="B6" s="13" t="s">
        <v>540</v>
      </c>
      <c r="C6" s="130" t="s">
        <v>311</v>
      </c>
      <c r="D6" s="130" t="s">
        <v>1285</v>
      </c>
      <c r="E6" s="268">
        <v>29868</v>
      </c>
      <c r="F6" s="277">
        <v>1.1870000000000003</v>
      </c>
      <c r="G6" s="269" t="s">
        <v>538</v>
      </c>
    </row>
    <row r="7" spans="1:7" customFormat="1" x14ac:dyDescent="0.25">
      <c r="A7" s="14">
        <v>3</v>
      </c>
      <c r="B7" s="13" t="s">
        <v>1286</v>
      </c>
      <c r="C7" s="130" t="s">
        <v>311</v>
      </c>
      <c r="D7" s="130" t="s">
        <v>1285</v>
      </c>
      <c r="E7" s="268">
        <v>111606</v>
      </c>
      <c r="F7" s="277">
        <v>113.19</v>
      </c>
      <c r="G7" s="269" t="s">
        <v>538</v>
      </c>
    </row>
    <row r="8" spans="1:7" customFormat="1" x14ac:dyDescent="0.25">
      <c r="A8" s="14">
        <v>4</v>
      </c>
      <c r="B8" s="13" t="s">
        <v>457</v>
      </c>
      <c r="C8" s="130" t="s">
        <v>311</v>
      </c>
      <c r="D8" s="130" t="s">
        <v>1285</v>
      </c>
      <c r="E8" s="268">
        <v>25801</v>
      </c>
      <c r="F8" s="277">
        <v>12.613999999999999</v>
      </c>
      <c r="G8" s="269" t="s">
        <v>538</v>
      </c>
    </row>
    <row r="9" spans="1:7" customFormat="1" x14ac:dyDescent="0.25">
      <c r="A9" s="14">
        <v>5</v>
      </c>
      <c r="B9" s="13" t="s">
        <v>907</v>
      </c>
      <c r="C9" s="130" t="s">
        <v>311</v>
      </c>
      <c r="D9" s="130" t="s">
        <v>1285</v>
      </c>
      <c r="E9" s="268">
        <v>2928</v>
      </c>
      <c r="F9" s="277">
        <v>14.566000000000003</v>
      </c>
      <c r="G9" s="269" t="s">
        <v>538</v>
      </c>
    </row>
    <row r="10" spans="1:7" customFormat="1" x14ac:dyDescent="0.25">
      <c r="A10" s="14">
        <v>6</v>
      </c>
      <c r="B10" s="13" t="s">
        <v>908</v>
      </c>
      <c r="C10" s="130" t="s">
        <v>311</v>
      </c>
      <c r="D10" s="130" t="s">
        <v>1285</v>
      </c>
      <c r="E10" s="268">
        <v>60</v>
      </c>
      <c r="F10" s="277">
        <v>0.34199999999999997</v>
      </c>
      <c r="G10" s="269" t="s">
        <v>538</v>
      </c>
    </row>
    <row r="11" spans="1:7" customFormat="1" x14ac:dyDescent="0.25">
      <c r="A11" s="14">
        <v>7</v>
      </c>
      <c r="B11" s="13" t="s">
        <v>1287</v>
      </c>
      <c r="C11" s="130" t="s">
        <v>311</v>
      </c>
      <c r="D11" s="130" t="s">
        <v>1285</v>
      </c>
      <c r="E11" s="268">
        <v>1437</v>
      </c>
      <c r="F11" s="277">
        <v>6.6860000000000008</v>
      </c>
      <c r="G11" s="269" t="s">
        <v>538</v>
      </c>
    </row>
    <row r="12" spans="1:7" customFormat="1" x14ac:dyDescent="0.25">
      <c r="A12" s="14">
        <v>8</v>
      </c>
      <c r="B12" s="13" t="s">
        <v>1288</v>
      </c>
      <c r="C12" s="130" t="s">
        <v>311</v>
      </c>
      <c r="D12" s="130" t="s">
        <v>1285</v>
      </c>
      <c r="E12" s="268">
        <v>4583</v>
      </c>
      <c r="F12" s="277">
        <v>14.768000000000002</v>
      </c>
      <c r="G12" s="269" t="s">
        <v>538</v>
      </c>
    </row>
    <row r="13" spans="1:7" customFormat="1" x14ac:dyDescent="0.25">
      <c r="A13" s="14">
        <v>9</v>
      </c>
      <c r="B13" s="13" t="s">
        <v>1289</v>
      </c>
      <c r="C13" s="130" t="s">
        <v>311</v>
      </c>
      <c r="D13" s="130" t="s">
        <v>1285</v>
      </c>
      <c r="E13" s="268">
        <v>4354</v>
      </c>
      <c r="F13" s="277">
        <v>5.4890000000000008</v>
      </c>
      <c r="G13" s="269" t="s">
        <v>538</v>
      </c>
    </row>
    <row r="14" spans="1:7" customFormat="1" x14ac:dyDescent="0.25">
      <c r="A14" s="14">
        <v>10</v>
      </c>
      <c r="B14" s="13" t="s">
        <v>1290</v>
      </c>
      <c r="C14" s="130" t="s">
        <v>311</v>
      </c>
      <c r="D14" s="130" t="s">
        <v>1285</v>
      </c>
      <c r="E14" s="268">
        <v>1147</v>
      </c>
      <c r="F14" s="277">
        <v>10.134</v>
      </c>
      <c r="G14" s="269" t="s">
        <v>538</v>
      </c>
    </row>
    <row r="15" spans="1:7" customFormat="1" x14ac:dyDescent="0.25">
      <c r="A15" s="14">
        <v>11</v>
      </c>
      <c r="B15" s="13" t="s">
        <v>1291</v>
      </c>
      <c r="C15" s="130" t="s">
        <v>311</v>
      </c>
      <c r="D15" s="130" t="s">
        <v>1285</v>
      </c>
      <c r="E15" s="268">
        <v>16828</v>
      </c>
      <c r="F15" s="277">
        <v>9.77</v>
      </c>
      <c r="G15" s="269" t="s">
        <v>538</v>
      </c>
    </row>
    <row r="16" spans="1:7" customFormat="1" x14ac:dyDescent="0.25">
      <c r="A16" s="14">
        <v>12</v>
      </c>
      <c r="B16" s="13" t="s">
        <v>899</v>
      </c>
      <c r="C16" s="130" t="s">
        <v>539</v>
      </c>
      <c r="D16" s="130" t="s">
        <v>1292</v>
      </c>
      <c r="E16" s="268">
        <v>358</v>
      </c>
      <c r="F16" s="277">
        <v>115.18699999999998</v>
      </c>
      <c r="G16" s="269" t="s">
        <v>538</v>
      </c>
    </row>
    <row r="17" spans="1:7" customFormat="1" x14ac:dyDescent="0.25">
      <c r="A17" s="14">
        <v>13</v>
      </c>
      <c r="B17" s="13" t="s">
        <v>900</v>
      </c>
      <c r="C17" s="130" t="s">
        <v>539</v>
      </c>
      <c r="D17" s="130" t="s">
        <v>1292</v>
      </c>
      <c r="E17" s="268">
        <v>1</v>
      </c>
      <c r="F17" s="277">
        <v>0.187</v>
      </c>
      <c r="G17" s="269" t="s">
        <v>538</v>
      </c>
    </row>
    <row r="18" spans="1:7" customFormat="1" x14ac:dyDescent="0.25">
      <c r="A18" s="14">
        <v>14</v>
      </c>
      <c r="B18" s="13" t="s">
        <v>901</v>
      </c>
      <c r="C18" s="130" t="s">
        <v>539</v>
      </c>
      <c r="D18" s="130" t="s">
        <v>1292</v>
      </c>
      <c r="E18" s="268">
        <v>132</v>
      </c>
      <c r="F18" s="277">
        <v>16.646999999999998</v>
      </c>
      <c r="G18" s="269" t="s">
        <v>538</v>
      </c>
    </row>
    <row r="19" spans="1:7" customFormat="1" x14ac:dyDescent="0.25">
      <c r="A19" s="14">
        <v>15</v>
      </c>
      <c r="B19" s="13" t="s">
        <v>902</v>
      </c>
      <c r="C19" s="130" t="s">
        <v>539</v>
      </c>
      <c r="D19" s="130" t="s">
        <v>1292</v>
      </c>
      <c r="E19" s="268">
        <v>27</v>
      </c>
      <c r="F19" s="277">
        <v>4.4800000000000004</v>
      </c>
      <c r="G19" s="269" t="s">
        <v>538</v>
      </c>
    </row>
    <row r="20" spans="1:7" customFormat="1" x14ac:dyDescent="0.25">
      <c r="A20" s="14">
        <v>16</v>
      </c>
      <c r="B20" s="13" t="s">
        <v>1294</v>
      </c>
      <c r="C20" s="130" t="s">
        <v>539</v>
      </c>
      <c r="D20" s="130" t="s">
        <v>1292</v>
      </c>
      <c r="E20" s="268">
        <v>25</v>
      </c>
      <c r="F20" s="277">
        <v>3.2230000000000003</v>
      </c>
      <c r="G20" s="269" t="s">
        <v>538</v>
      </c>
    </row>
    <row r="21" spans="1:7" customFormat="1" x14ac:dyDescent="0.25">
      <c r="A21" s="14">
        <v>17</v>
      </c>
      <c r="B21" s="13" t="s">
        <v>903</v>
      </c>
      <c r="C21" s="130" t="s">
        <v>539</v>
      </c>
      <c r="D21" s="130" t="s">
        <v>1292</v>
      </c>
      <c r="E21" s="268">
        <v>47</v>
      </c>
      <c r="F21" s="277">
        <v>4.01</v>
      </c>
      <c r="G21" s="269" t="s">
        <v>538</v>
      </c>
    </row>
    <row r="22" spans="1:7" customFormat="1" x14ac:dyDescent="0.25">
      <c r="A22" s="14">
        <v>18</v>
      </c>
      <c r="B22" s="13" t="s">
        <v>1293</v>
      </c>
      <c r="C22" s="130" t="s">
        <v>539</v>
      </c>
      <c r="D22" s="130" t="s">
        <v>1292</v>
      </c>
      <c r="E22" s="268">
        <v>10</v>
      </c>
      <c r="F22" s="277">
        <v>0.188</v>
      </c>
      <c r="G22" s="269" t="s">
        <v>538</v>
      </c>
    </row>
    <row r="23" spans="1:7" customFormat="1" x14ac:dyDescent="0.25">
      <c r="A23" s="14">
        <v>19</v>
      </c>
      <c r="B23" s="13" t="s">
        <v>904</v>
      </c>
      <c r="C23" s="130" t="s">
        <v>539</v>
      </c>
      <c r="D23" s="130" t="s">
        <v>1292</v>
      </c>
      <c r="E23" s="268">
        <v>75</v>
      </c>
      <c r="F23" s="277">
        <v>6.1599999999999993</v>
      </c>
      <c r="G23" s="269" t="s">
        <v>538</v>
      </c>
    </row>
    <row r="24" spans="1:7" customFormat="1" x14ac:dyDescent="0.25">
      <c r="A24" s="14">
        <v>20</v>
      </c>
      <c r="B24" s="13" t="s">
        <v>905</v>
      </c>
      <c r="C24" s="130" t="s">
        <v>539</v>
      </c>
      <c r="D24" s="130" t="s">
        <v>1292</v>
      </c>
      <c r="E24" s="268">
        <v>14</v>
      </c>
      <c r="F24" s="277">
        <v>10.099</v>
      </c>
      <c r="G24" s="269" t="s">
        <v>538</v>
      </c>
    </row>
    <row r="25" spans="1:7" customFormat="1" x14ac:dyDescent="0.25">
      <c r="A25" s="14">
        <v>21</v>
      </c>
      <c r="B25" s="13" t="s">
        <v>906</v>
      </c>
      <c r="C25" s="130" t="s">
        <v>539</v>
      </c>
      <c r="D25" s="130" t="s">
        <v>1292</v>
      </c>
      <c r="E25" s="268">
        <v>2</v>
      </c>
      <c r="F25" s="277">
        <v>8.0000000000000002E-3</v>
      </c>
      <c r="G25" s="269" t="s">
        <v>538</v>
      </c>
    </row>
    <row r="26" spans="1:7" customFormat="1" x14ac:dyDescent="0.25">
      <c r="A26" s="14">
        <v>22</v>
      </c>
      <c r="B26" s="13" t="s">
        <v>1295</v>
      </c>
      <c r="C26" s="130" t="s">
        <v>515</v>
      </c>
      <c r="D26" s="130" t="s">
        <v>898</v>
      </c>
      <c r="E26" s="268">
        <v>2</v>
      </c>
      <c r="F26" s="277">
        <v>55.111000000000004</v>
      </c>
      <c r="G26" s="269" t="s">
        <v>538</v>
      </c>
    </row>
    <row r="27" spans="1:7" customFormat="1" x14ac:dyDescent="0.25">
      <c r="A27" s="14">
        <v>23</v>
      </c>
      <c r="B27" s="13" t="s">
        <v>900</v>
      </c>
      <c r="C27" s="130" t="s">
        <v>515</v>
      </c>
      <c r="D27" s="130" t="s">
        <v>898</v>
      </c>
      <c r="E27" s="268">
        <v>3</v>
      </c>
      <c r="F27" s="277">
        <v>31.856999999999999</v>
      </c>
      <c r="G27" s="269" t="s">
        <v>538</v>
      </c>
    </row>
    <row r="28" spans="1:7" customFormat="1" x14ac:dyDescent="0.25">
      <c r="A28" s="14">
        <v>24</v>
      </c>
      <c r="B28" s="13" t="s">
        <v>1296</v>
      </c>
      <c r="C28" s="130" t="s">
        <v>515</v>
      </c>
      <c r="D28" s="130" t="s">
        <v>898</v>
      </c>
      <c r="E28" s="268">
        <v>8</v>
      </c>
      <c r="F28" s="277">
        <v>112.94000000000001</v>
      </c>
      <c r="G28" s="269" t="s">
        <v>538</v>
      </c>
    </row>
    <row r="29" spans="1:7" customFormat="1" x14ac:dyDescent="0.25">
      <c r="A29" s="14">
        <v>25</v>
      </c>
      <c r="B29" s="13" t="s">
        <v>1297</v>
      </c>
      <c r="C29" s="130" t="s">
        <v>515</v>
      </c>
      <c r="D29" s="130" t="s">
        <v>898</v>
      </c>
      <c r="E29" s="268">
        <v>2</v>
      </c>
      <c r="F29" s="277">
        <v>0.27200000000000002</v>
      </c>
      <c r="G29" s="269" t="s">
        <v>538</v>
      </c>
    </row>
    <row r="30" spans="1:7" customFormat="1" x14ac:dyDescent="0.25">
      <c r="A30" s="14">
        <v>26</v>
      </c>
      <c r="B30" s="13" t="s">
        <v>901</v>
      </c>
      <c r="C30" s="130" t="s">
        <v>515</v>
      </c>
      <c r="D30" s="130" t="s">
        <v>898</v>
      </c>
      <c r="E30" s="268">
        <v>1</v>
      </c>
      <c r="F30" s="277">
        <v>21.099</v>
      </c>
      <c r="G30" s="269" t="s">
        <v>538</v>
      </c>
    </row>
    <row r="31" spans="1:7" customFormat="1" x14ac:dyDescent="0.25">
      <c r="A31" s="14">
        <v>27</v>
      </c>
      <c r="B31" s="13" t="s">
        <v>1298</v>
      </c>
      <c r="C31" s="130" t="s">
        <v>515</v>
      </c>
      <c r="D31" s="130" t="s">
        <v>898</v>
      </c>
      <c r="E31" s="268">
        <v>25</v>
      </c>
      <c r="F31" s="278">
        <v>567.22199999999998</v>
      </c>
      <c r="G31" s="269" t="s">
        <v>538</v>
      </c>
    </row>
    <row r="32" spans="1:7" customFormat="1" ht="15.75" x14ac:dyDescent="0.25">
      <c r="A32" s="183"/>
      <c r="B32" s="473" t="s">
        <v>1299</v>
      </c>
      <c r="C32" s="474"/>
      <c r="D32" s="475"/>
      <c r="E32" s="270">
        <f>SUM(E5:E31)</f>
        <v>1990416</v>
      </c>
      <c r="F32" s="271">
        <f>SUM(F5:F31)</f>
        <v>1585.8890000000004</v>
      </c>
      <c r="G32" s="184"/>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sheetData>
  <mergeCells count="4">
    <mergeCell ref="A1:G1"/>
    <mergeCell ref="A2:G2"/>
    <mergeCell ref="A3:G3"/>
    <mergeCell ref="B32:D32"/>
  </mergeCells>
  <pageMargins left="0.39370078740157483" right="0.43307086614173229" top="0.35433070866141736" bottom="0.27559055118110237"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424"/>
  <sheetViews>
    <sheetView zoomScale="85" zoomScaleNormal="85" zoomScaleSheetLayoutView="89" workbookViewId="0">
      <pane ySplit="3" topLeftCell="A4" activePane="bottomLeft" state="frozen"/>
      <selection pane="bottomLeft" sqref="A1:Q1"/>
    </sheetView>
  </sheetViews>
  <sheetFormatPr defaultColWidth="0" defaultRowHeight="15" customHeight="1" zeroHeight="1" x14ac:dyDescent="0.25"/>
  <cols>
    <col min="1" max="1" width="6.42578125" style="3" customWidth="1"/>
    <col min="2" max="2" width="10.5703125" style="9" customWidth="1"/>
    <col min="3" max="3" width="15.140625" style="9" customWidth="1"/>
    <col min="4" max="4" width="17" style="9" bestFit="1" customWidth="1"/>
    <col min="5" max="5" width="26.140625" style="9" customWidth="1"/>
    <col min="6" max="6" width="28.5703125" style="9" customWidth="1"/>
    <col min="7" max="7" width="16" style="9" customWidth="1"/>
    <col min="8" max="8" width="30.42578125" style="9" customWidth="1"/>
    <col min="9" max="9" width="16.85546875" style="9" customWidth="1"/>
    <col min="10" max="10" width="16.42578125" style="9" customWidth="1"/>
    <col min="11" max="11" width="14.140625" style="5" customWidth="1"/>
    <col min="12" max="12" width="14.5703125" style="5" customWidth="1"/>
    <col min="13" max="13" width="14" style="5" customWidth="1"/>
    <col min="14" max="15" width="9.85546875" style="6" customWidth="1"/>
    <col min="16" max="16" width="17.85546875" style="6" customWidth="1"/>
    <col min="17" max="17" width="25.140625" style="3" customWidth="1"/>
    <col min="18" max="25" width="0" style="3" hidden="1" customWidth="1"/>
    <col min="26" max="16384" width="9.140625" style="3" hidden="1"/>
  </cols>
  <sheetData>
    <row r="1" spans="1:17" s="2" customFormat="1" ht="26.25" x14ac:dyDescent="0.25">
      <c r="A1" s="476" t="s">
        <v>1244</v>
      </c>
      <c r="B1" s="476"/>
      <c r="C1" s="476"/>
      <c r="D1" s="476"/>
      <c r="E1" s="476"/>
      <c r="F1" s="476"/>
      <c r="G1" s="476"/>
      <c r="H1" s="476"/>
      <c r="I1" s="476"/>
      <c r="J1" s="476"/>
      <c r="K1" s="476"/>
      <c r="L1" s="476"/>
      <c r="M1" s="476"/>
      <c r="N1" s="476"/>
      <c r="O1" s="476"/>
      <c r="P1" s="476"/>
      <c r="Q1" s="476"/>
    </row>
    <row r="2" spans="1:17" s="189" customFormat="1" x14ac:dyDescent="0.25">
      <c r="A2" s="477" t="s">
        <v>1329</v>
      </c>
      <c r="B2" s="477"/>
      <c r="C2" s="477"/>
      <c r="D2" s="477"/>
      <c r="E2" s="477"/>
      <c r="F2" s="477"/>
      <c r="G2" s="477"/>
      <c r="H2" s="477"/>
      <c r="I2" s="477"/>
      <c r="J2" s="477"/>
      <c r="K2" s="477"/>
      <c r="L2" s="477"/>
      <c r="M2" s="477"/>
      <c r="N2" s="477"/>
      <c r="O2" s="477"/>
      <c r="P2" s="477"/>
      <c r="Q2" s="477"/>
    </row>
    <row r="3" spans="1:17" ht="60" x14ac:dyDescent="0.25">
      <c r="A3" s="1" t="s">
        <v>0</v>
      </c>
      <c r="B3" s="7" t="s">
        <v>1</v>
      </c>
      <c r="C3" s="7" t="s">
        <v>6</v>
      </c>
      <c r="D3" s="7" t="s">
        <v>7</v>
      </c>
      <c r="E3" s="7" t="s">
        <v>8</v>
      </c>
      <c r="F3" s="7" t="s">
        <v>9</v>
      </c>
      <c r="G3" s="7" t="s">
        <v>2</v>
      </c>
      <c r="H3" s="7" t="s">
        <v>3</v>
      </c>
      <c r="I3" s="7" t="s">
        <v>1246</v>
      </c>
      <c r="J3" s="7" t="s">
        <v>1245</v>
      </c>
      <c r="K3" s="10" t="s">
        <v>461</v>
      </c>
      <c r="L3" s="10" t="s">
        <v>462</v>
      </c>
      <c r="M3" s="10" t="s">
        <v>463</v>
      </c>
      <c r="N3" s="10" t="s">
        <v>10</v>
      </c>
      <c r="O3" s="10" t="s">
        <v>11</v>
      </c>
      <c r="P3" s="10" t="s">
        <v>4</v>
      </c>
      <c r="Q3" s="10" t="s">
        <v>5</v>
      </c>
    </row>
    <row r="4" spans="1:17" ht="15" customHeight="1" x14ac:dyDescent="0.25">
      <c r="A4" s="208">
        <v>1</v>
      </c>
      <c r="B4" s="207" t="s">
        <v>501</v>
      </c>
      <c r="C4" s="207" t="s">
        <v>935</v>
      </c>
      <c r="D4" s="207" t="s">
        <v>1269</v>
      </c>
      <c r="E4" s="207" t="s">
        <v>1366</v>
      </c>
      <c r="F4" s="206" t="s">
        <v>938</v>
      </c>
      <c r="G4" s="8">
        <v>432112203</v>
      </c>
      <c r="H4" s="206" t="s">
        <v>1450</v>
      </c>
      <c r="I4" s="262" t="s">
        <v>1174</v>
      </c>
      <c r="J4" s="264" t="s">
        <v>896</v>
      </c>
      <c r="K4" s="4">
        <v>4.0007599999999996</v>
      </c>
      <c r="L4" s="4">
        <v>0</v>
      </c>
      <c r="M4" s="4">
        <v>3.2752996239999987</v>
      </c>
      <c r="N4" s="263">
        <f>(K4-M4)/K4</f>
        <v>0.18133064117817638</v>
      </c>
      <c r="O4" s="217">
        <v>0.42229363322072777</v>
      </c>
      <c r="P4" s="264">
        <v>1</v>
      </c>
      <c r="Q4" s="306"/>
    </row>
    <row r="5" spans="1:17" ht="15" customHeight="1" x14ac:dyDescent="0.25">
      <c r="A5" s="208">
        <v>2</v>
      </c>
      <c r="B5" s="207" t="s">
        <v>501</v>
      </c>
      <c r="C5" s="207" t="s">
        <v>935</v>
      </c>
      <c r="D5" s="207" t="s">
        <v>1269</v>
      </c>
      <c r="E5" s="207" t="s">
        <v>1366</v>
      </c>
      <c r="F5" s="206" t="s">
        <v>938</v>
      </c>
      <c r="G5" s="8">
        <v>432112202</v>
      </c>
      <c r="H5" s="206" t="s">
        <v>997</v>
      </c>
      <c r="I5" s="262" t="s">
        <v>895</v>
      </c>
      <c r="J5" s="264" t="s">
        <v>896</v>
      </c>
      <c r="K5" s="4">
        <v>2.64256</v>
      </c>
      <c r="L5" s="4">
        <v>0</v>
      </c>
      <c r="M5" s="4">
        <v>2.3257630739000001</v>
      </c>
      <c r="N5" s="263">
        <f t="shared" ref="N5:N27" si="0">(K5-M5)/K5</f>
        <v>0.11988258586370787</v>
      </c>
      <c r="O5" s="217">
        <v>0.33181127293311519</v>
      </c>
      <c r="P5" s="264">
        <v>1</v>
      </c>
      <c r="Q5" s="306"/>
    </row>
    <row r="6" spans="1:17" ht="15" customHeight="1" x14ac:dyDescent="0.25">
      <c r="A6" s="208">
        <v>3</v>
      </c>
      <c r="B6" s="207" t="s">
        <v>501</v>
      </c>
      <c r="C6" s="207" t="s">
        <v>935</v>
      </c>
      <c r="D6" s="207" t="s">
        <v>1269</v>
      </c>
      <c r="E6" s="207" t="s">
        <v>1366</v>
      </c>
      <c r="F6" s="206" t="s">
        <v>1367</v>
      </c>
      <c r="G6" s="8">
        <v>432113601</v>
      </c>
      <c r="H6" s="206" t="s">
        <v>1451</v>
      </c>
      <c r="I6" s="262" t="s">
        <v>895</v>
      </c>
      <c r="J6" s="264" t="s">
        <v>896</v>
      </c>
      <c r="K6" s="4">
        <v>0.9516</v>
      </c>
      <c r="L6" s="4">
        <v>0</v>
      </c>
      <c r="M6" s="4">
        <v>0.83900578000000037</v>
      </c>
      <c r="N6" s="263">
        <f t="shared" si="0"/>
        <v>0.1183209541824292</v>
      </c>
      <c r="O6" s="217">
        <v>0.1637064210550635</v>
      </c>
      <c r="P6" s="264">
        <v>1</v>
      </c>
      <c r="Q6" s="265"/>
    </row>
    <row r="7" spans="1:17" ht="15" customHeight="1" x14ac:dyDescent="0.25">
      <c r="A7" s="208">
        <v>4</v>
      </c>
      <c r="B7" s="207" t="s">
        <v>501</v>
      </c>
      <c r="C7" s="207" t="s">
        <v>935</v>
      </c>
      <c r="D7" s="207" t="s">
        <v>1269</v>
      </c>
      <c r="E7" s="207" t="s">
        <v>1366</v>
      </c>
      <c r="F7" s="206" t="s">
        <v>1181</v>
      </c>
      <c r="G7" s="8">
        <v>432114401</v>
      </c>
      <c r="H7" s="206" t="s">
        <v>998</v>
      </c>
      <c r="I7" s="262" t="s">
        <v>844</v>
      </c>
      <c r="J7" s="264" t="s">
        <v>896</v>
      </c>
      <c r="K7" s="4">
        <v>5.26959</v>
      </c>
      <c r="L7" s="4">
        <v>0</v>
      </c>
      <c r="M7" s="4">
        <v>4.4730104920000002</v>
      </c>
      <c r="N7" s="263">
        <f t="shared" si="0"/>
        <v>0.15116536732459257</v>
      </c>
      <c r="O7" s="217">
        <v>0.72579717988040326</v>
      </c>
      <c r="P7" s="264">
        <v>1</v>
      </c>
      <c r="Q7" s="265"/>
    </row>
    <row r="8" spans="1:17" ht="15" customHeight="1" x14ac:dyDescent="0.25">
      <c r="A8" s="208">
        <v>5</v>
      </c>
      <c r="B8" s="207" t="s">
        <v>501</v>
      </c>
      <c r="C8" s="207" t="s">
        <v>935</v>
      </c>
      <c r="D8" s="207" t="s">
        <v>1269</v>
      </c>
      <c r="E8" s="207" t="s">
        <v>1366</v>
      </c>
      <c r="F8" s="206" t="s">
        <v>1181</v>
      </c>
      <c r="G8" s="8">
        <v>432114402</v>
      </c>
      <c r="H8" s="206" t="s">
        <v>1452</v>
      </c>
      <c r="I8" s="262" t="s">
        <v>844</v>
      </c>
      <c r="J8" s="264" t="s">
        <v>896</v>
      </c>
      <c r="K8" s="4">
        <v>1.5303300000000002</v>
      </c>
      <c r="L8" s="4">
        <v>0</v>
      </c>
      <c r="M8" s="4">
        <v>1.4062345519999999</v>
      </c>
      <c r="N8" s="263">
        <f t="shared" si="0"/>
        <v>8.1090645808420569E-2</v>
      </c>
      <c r="O8" s="217">
        <v>0.32867521641598263</v>
      </c>
      <c r="P8" s="264">
        <v>1</v>
      </c>
      <c r="Q8" s="265"/>
    </row>
    <row r="9" spans="1:17" ht="15" customHeight="1" x14ac:dyDescent="0.25">
      <c r="A9" s="208">
        <v>6</v>
      </c>
      <c r="B9" s="207" t="s">
        <v>501</v>
      </c>
      <c r="C9" s="207" t="s">
        <v>935</v>
      </c>
      <c r="D9" s="207" t="s">
        <v>1269</v>
      </c>
      <c r="E9" s="207" t="s">
        <v>1366</v>
      </c>
      <c r="F9" s="206" t="s">
        <v>1181</v>
      </c>
      <c r="G9" s="8">
        <v>432114403</v>
      </c>
      <c r="H9" s="206" t="s">
        <v>1453</v>
      </c>
      <c r="I9" s="262" t="s">
        <v>844</v>
      </c>
      <c r="J9" s="264" t="s">
        <v>896</v>
      </c>
      <c r="K9" s="4">
        <v>1.4279399999999995</v>
      </c>
      <c r="L9" s="4">
        <v>0</v>
      </c>
      <c r="M9" s="4">
        <v>0.9332482510000002</v>
      </c>
      <c r="N9" s="263">
        <f t="shared" si="0"/>
        <v>0.34643734960852662</v>
      </c>
      <c r="O9" s="217">
        <v>0.5646763099648564</v>
      </c>
      <c r="P9" s="264">
        <v>1</v>
      </c>
      <c r="Q9" s="265"/>
    </row>
    <row r="10" spans="1:17" ht="15" customHeight="1" x14ac:dyDescent="0.25">
      <c r="A10" s="208">
        <v>7</v>
      </c>
      <c r="B10" s="207" t="s">
        <v>501</v>
      </c>
      <c r="C10" s="207" t="s">
        <v>935</v>
      </c>
      <c r="D10" s="207" t="s">
        <v>1269</v>
      </c>
      <c r="E10" s="207" t="s">
        <v>1368</v>
      </c>
      <c r="F10" s="206" t="s">
        <v>833</v>
      </c>
      <c r="G10" s="8">
        <v>432121105</v>
      </c>
      <c r="H10" s="206" t="s">
        <v>834</v>
      </c>
      <c r="I10" s="262" t="s">
        <v>895</v>
      </c>
      <c r="J10" s="264" t="s">
        <v>896</v>
      </c>
      <c r="K10" s="4">
        <v>2.2172999999999989</v>
      </c>
      <c r="L10" s="4">
        <v>0</v>
      </c>
      <c r="M10" s="4">
        <v>1.2911949999999999</v>
      </c>
      <c r="N10" s="263">
        <f t="shared" si="0"/>
        <v>0.41767239435349279</v>
      </c>
      <c r="O10" s="217">
        <v>0.56300121922485913</v>
      </c>
      <c r="P10" s="264">
        <v>1</v>
      </c>
      <c r="Q10" s="265"/>
    </row>
    <row r="11" spans="1:17" ht="15" customHeight="1" x14ac:dyDescent="0.25">
      <c r="A11" s="208">
        <v>8</v>
      </c>
      <c r="B11" s="207" t="s">
        <v>501</v>
      </c>
      <c r="C11" s="207" t="s">
        <v>935</v>
      </c>
      <c r="D11" s="207" t="s">
        <v>1269</v>
      </c>
      <c r="E11" s="207" t="s">
        <v>1368</v>
      </c>
      <c r="F11" s="206" t="s">
        <v>833</v>
      </c>
      <c r="G11" s="8">
        <v>432121101</v>
      </c>
      <c r="H11" s="206" t="s">
        <v>1454</v>
      </c>
      <c r="I11" s="262" t="s">
        <v>895</v>
      </c>
      <c r="J11" s="264" t="s">
        <v>896</v>
      </c>
      <c r="K11" s="4">
        <v>4.8391400000000004</v>
      </c>
      <c r="L11" s="4">
        <v>0</v>
      </c>
      <c r="M11" s="4">
        <v>3.6773766759999926</v>
      </c>
      <c r="N11" s="263">
        <f t="shared" si="0"/>
        <v>0.24007640283190973</v>
      </c>
      <c r="O11" s="217">
        <v>0.59429829676915769</v>
      </c>
      <c r="P11" s="264">
        <v>1</v>
      </c>
      <c r="Q11" s="265"/>
    </row>
    <row r="12" spans="1:17" ht="15" customHeight="1" x14ac:dyDescent="0.25">
      <c r="A12" s="208">
        <v>9</v>
      </c>
      <c r="B12" s="207" t="s">
        <v>501</v>
      </c>
      <c r="C12" s="207" t="s">
        <v>935</v>
      </c>
      <c r="D12" s="207" t="s">
        <v>1269</v>
      </c>
      <c r="E12" s="207" t="s">
        <v>1368</v>
      </c>
      <c r="F12" s="206" t="s">
        <v>940</v>
      </c>
      <c r="G12" s="8">
        <v>432123206</v>
      </c>
      <c r="H12" s="206" t="s">
        <v>1001</v>
      </c>
      <c r="I12" s="262" t="s">
        <v>844</v>
      </c>
      <c r="J12" s="264" t="s">
        <v>896</v>
      </c>
      <c r="K12" s="4">
        <v>6.3273999999999999</v>
      </c>
      <c r="L12" s="4">
        <v>0</v>
      </c>
      <c r="M12" s="4">
        <v>4.7725100789999981</v>
      </c>
      <c r="N12" s="263">
        <f t="shared" si="0"/>
        <v>0.24573915368081706</v>
      </c>
      <c r="O12" s="217">
        <v>0.70389588434464045</v>
      </c>
      <c r="P12" s="264">
        <v>1</v>
      </c>
      <c r="Q12" s="265"/>
    </row>
    <row r="13" spans="1:17" ht="15" customHeight="1" x14ac:dyDescent="0.25">
      <c r="A13" s="208">
        <v>10</v>
      </c>
      <c r="B13" s="207" t="s">
        <v>501</v>
      </c>
      <c r="C13" s="207" t="s">
        <v>935</v>
      </c>
      <c r="D13" s="207" t="s">
        <v>1269</v>
      </c>
      <c r="E13" s="207" t="s">
        <v>1368</v>
      </c>
      <c r="F13" s="206" t="s">
        <v>940</v>
      </c>
      <c r="G13" s="8">
        <v>432123204</v>
      </c>
      <c r="H13" s="206" t="s">
        <v>1455</v>
      </c>
      <c r="I13" s="262" t="s">
        <v>895</v>
      </c>
      <c r="J13" s="264" t="s">
        <v>896</v>
      </c>
      <c r="K13" s="4">
        <v>1.7482000000000002</v>
      </c>
      <c r="L13" s="4">
        <v>0</v>
      </c>
      <c r="M13" s="4">
        <v>1.6012045920000004</v>
      </c>
      <c r="N13" s="263">
        <f t="shared" si="0"/>
        <v>8.4083862258322706E-2</v>
      </c>
      <c r="O13" s="217">
        <v>0.63004744478271602</v>
      </c>
      <c r="P13" s="264">
        <v>1</v>
      </c>
      <c r="Q13" s="265"/>
    </row>
    <row r="14" spans="1:17" ht="15" customHeight="1" x14ac:dyDescent="0.25">
      <c r="A14" s="208">
        <v>11</v>
      </c>
      <c r="B14" s="207" t="s">
        <v>501</v>
      </c>
      <c r="C14" s="207" t="s">
        <v>935</v>
      </c>
      <c r="D14" s="207" t="s">
        <v>1269</v>
      </c>
      <c r="E14" s="207" t="s">
        <v>1368</v>
      </c>
      <c r="F14" s="206" t="s">
        <v>1178</v>
      </c>
      <c r="G14" s="8">
        <v>432122302</v>
      </c>
      <c r="H14" s="206" t="s">
        <v>999</v>
      </c>
      <c r="I14" s="262" t="s">
        <v>895</v>
      </c>
      <c r="J14" s="264" t="s">
        <v>896</v>
      </c>
      <c r="K14" s="4">
        <v>2.2510000000000003</v>
      </c>
      <c r="L14" s="4">
        <v>0</v>
      </c>
      <c r="M14" s="4">
        <v>2.100760010000001</v>
      </c>
      <c r="N14" s="263">
        <f t="shared" si="0"/>
        <v>6.6743665037760691E-2</v>
      </c>
      <c r="O14" s="217">
        <v>0.19608014286287423</v>
      </c>
      <c r="P14" s="264">
        <v>1</v>
      </c>
      <c r="Q14" s="265"/>
    </row>
    <row r="15" spans="1:17" ht="15" customHeight="1" x14ac:dyDescent="0.25">
      <c r="A15" s="208">
        <v>12</v>
      </c>
      <c r="B15" s="207" t="s">
        <v>501</v>
      </c>
      <c r="C15" s="207" t="s">
        <v>935</v>
      </c>
      <c r="D15" s="207" t="s">
        <v>1269</v>
      </c>
      <c r="E15" s="207" t="s">
        <v>1368</v>
      </c>
      <c r="F15" s="206" t="s">
        <v>1178</v>
      </c>
      <c r="G15" s="8">
        <v>432122301</v>
      </c>
      <c r="H15" s="206" t="s">
        <v>1456</v>
      </c>
      <c r="I15" s="262" t="s">
        <v>895</v>
      </c>
      <c r="J15" s="264" t="s">
        <v>896</v>
      </c>
      <c r="K15" s="4">
        <v>1.1055999999999999</v>
      </c>
      <c r="L15" s="4">
        <v>0</v>
      </c>
      <c r="M15" s="4">
        <v>1.0325177549999993</v>
      </c>
      <c r="N15" s="263">
        <f t="shared" si="0"/>
        <v>6.6101885853835571E-2</v>
      </c>
      <c r="O15" s="217">
        <v>0.15084674791471331</v>
      </c>
      <c r="P15" s="264">
        <v>1</v>
      </c>
      <c r="Q15" s="265"/>
    </row>
    <row r="16" spans="1:17" ht="15" customHeight="1" x14ac:dyDescent="0.25">
      <c r="A16" s="208">
        <v>13</v>
      </c>
      <c r="B16" s="207" t="s">
        <v>501</v>
      </c>
      <c r="C16" s="207" t="s">
        <v>935</v>
      </c>
      <c r="D16" s="207" t="s">
        <v>1269</v>
      </c>
      <c r="E16" s="207" t="s">
        <v>1368</v>
      </c>
      <c r="F16" s="206" t="s">
        <v>939</v>
      </c>
      <c r="G16" s="8">
        <v>432122402</v>
      </c>
      <c r="H16" s="206" t="s">
        <v>1457</v>
      </c>
      <c r="I16" s="262" t="s">
        <v>895</v>
      </c>
      <c r="J16" s="264" t="s">
        <v>896</v>
      </c>
      <c r="K16" s="4">
        <v>3.46895</v>
      </c>
      <c r="L16" s="4">
        <v>0</v>
      </c>
      <c r="M16" s="4">
        <v>2.6543750279999987</v>
      </c>
      <c r="N16" s="263">
        <f t="shared" si="0"/>
        <v>0.23481888525346323</v>
      </c>
      <c r="O16" s="217">
        <v>0.39673380669529401</v>
      </c>
      <c r="P16" s="264">
        <v>1</v>
      </c>
      <c r="Q16" s="265"/>
    </row>
    <row r="17" spans="1:17" ht="15" customHeight="1" x14ac:dyDescent="0.25">
      <c r="A17" s="208">
        <v>14</v>
      </c>
      <c r="B17" s="207" t="s">
        <v>501</v>
      </c>
      <c r="C17" s="207" t="s">
        <v>935</v>
      </c>
      <c r="D17" s="207" t="s">
        <v>1369</v>
      </c>
      <c r="E17" s="207" t="s">
        <v>1370</v>
      </c>
      <c r="F17" s="206" t="s">
        <v>941</v>
      </c>
      <c r="G17" s="8">
        <v>432211102</v>
      </c>
      <c r="H17" s="206" t="s">
        <v>1458</v>
      </c>
      <c r="I17" s="262" t="s">
        <v>1175</v>
      </c>
      <c r="J17" s="264" t="s">
        <v>896</v>
      </c>
      <c r="K17" s="4">
        <v>1.4269000000000001</v>
      </c>
      <c r="L17" s="4">
        <v>0</v>
      </c>
      <c r="M17" s="4">
        <v>0.92728509799999981</v>
      </c>
      <c r="N17" s="263">
        <f t="shared" si="0"/>
        <v>0.35014009531151463</v>
      </c>
      <c r="O17" s="217">
        <v>0.56719942441647531</v>
      </c>
      <c r="P17" s="264">
        <v>1</v>
      </c>
      <c r="Q17" s="265"/>
    </row>
    <row r="18" spans="1:17" ht="15" customHeight="1" x14ac:dyDescent="0.25">
      <c r="A18" s="208">
        <v>15</v>
      </c>
      <c r="B18" s="207" t="s">
        <v>501</v>
      </c>
      <c r="C18" s="207" t="s">
        <v>935</v>
      </c>
      <c r="D18" s="207" t="s">
        <v>1369</v>
      </c>
      <c r="E18" s="207" t="s">
        <v>1370</v>
      </c>
      <c r="F18" s="206" t="s">
        <v>941</v>
      </c>
      <c r="G18" s="8">
        <v>432211105</v>
      </c>
      <c r="H18" s="206" t="s">
        <v>1459</v>
      </c>
      <c r="I18" s="262" t="s">
        <v>895</v>
      </c>
      <c r="J18" s="264" t="s">
        <v>896</v>
      </c>
      <c r="K18" s="4">
        <v>1.7602</v>
      </c>
      <c r="L18" s="4">
        <v>0</v>
      </c>
      <c r="M18" s="4">
        <v>1.055271584999999</v>
      </c>
      <c r="N18" s="263">
        <f t="shared" si="0"/>
        <v>0.40048199920463645</v>
      </c>
      <c r="O18" s="217">
        <v>0.55256056110440799</v>
      </c>
      <c r="P18" s="264">
        <v>1</v>
      </c>
      <c r="Q18" s="265"/>
    </row>
    <row r="19" spans="1:17" ht="15" customHeight="1" x14ac:dyDescent="0.25">
      <c r="A19" s="208">
        <v>16</v>
      </c>
      <c r="B19" s="207" t="s">
        <v>501</v>
      </c>
      <c r="C19" s="207" t="s">
        <v>935</v>
      </c>
      <c r="D19" s="207" t="s">
        <v>1369</v>
      </c>
      <c r="E19" s="207" t="s">
        <v>1370</v>
      </c>
      <c r="F19" s="206" t="s">
        <v>941</v>
      </c>
      <c r="G19" s="8">
        <v>432211104</v>
      </c>
      <c r="H19" s="206" t="s">
        <v>1002</v>
      </c>
      <c r="I19" s="262" t="s">
        <v>1175</v>
      </c>
      <c r="J19" s="264" t="s">
        <v>896</v>
      </c>
      <c r="K19" s="4">
        <v>3.3069999999999995</v>
      </c>
      <c r="L19" s="4">
        <v>0</v>
      </c>
      <c r="M19" s="4">
        <v>2.1419100349999978</v>
      </c>
      <c r="N19" s="263">
        <f t="shared" si="0"/>
        <v>0.35231024039915387</v>
      </c>
      <c r="O19" s="217">
        <v>0.52651667222477638</v>
      </c>
      <c r="P19" s="264">
        <v>1</v>
      </c>
      <c r="Q19" s="265"/>
    </row>
    <row r="20" spans="1:17" ht="15" customHeight="1" x14ac:dyDescent="0.25">
      <c r="A20" s="208">
        <v>17</v>
      </c>
      <c r="B20" s="207" t="s">
        <v>501</v>
      </c>
      <c r="C20" s="207" t="s">
        <v>935</v>
      </c>
      <c r="D20" s="207" t="s">
        <v>1369</v>
      </c>
      <c r="E20" s="207" t="s">
        <v>1370</v>
      </c>
      <c r="F20" s="206" t="s">
        <v>1435</v>
      </c>
      <c r="G20" s="8">
        <v>432211201</v>
      </c>
      <c r="H20" s="206" t="s">
        <v>1435</v>
      </c>
      <c r="I20" s="262" t="s">
        <v>844</v>
      </c>
      <c r="J20" s="264" t="s">
        <v>896</v>
      </c>
      <c r="K20" s="4">
        <v>1.941632</v>
      </c>
      <c r="L20" s="4">
        <v>0</v>
      </c>
      <c r="M20" s="4">
        <v>1.5348992680000002</v>
      </c>
      <c r="N20" s="263">
        <f t="shared" si="0"/>
        <v>0.20947982521919695</v>
      </c>
      <c r="O20" s="217">
        <v>0.41206359095404588</v>
      </c>
      <c r="P20" s="264">
        <v>1</v>
      </c>
      <c r="Q20" s="265"/>
    </row>
    <row r="21" spans="1:17" ht="15" customHeight="1" x14ac:dyDescent="0.25">
      <c r="A21" s="208">
        <v>18</v>
      </c>
      <c r="B21" s="207" t="s">
        <v>501</v>
      </c>
      <c r="C21" s="207" t="s">
        <v>935</v>
      </c>
      <c r="D21" s="207" t="s">
        <v>1369</v>
      </c>
      <c r="E21" s="207" t="s">
        <v>1370</v>
      </c>
      <c r="F21" s="206" t="s">
        <v>1436</v>
      </c>
      <c r="G21" s="8">
        <v>432213302</v>
      </c>
      <c r="H21" s="206" t="s">
        <v>1460</v>
      </c>
      <c r="I21" s="262" t="s">
        <v>844</v>
      </c>
      <c r="J21" s="264" t="s">
        <v>896</v>
      </c>
      <c r="K21" s="4">
        <v>2.1709000000000001</v>
      </c>
      <c r="L21" s="4">
        <v>0</v>
      </c>
      <c r="M21" s="4">
        <v>1.7717579439999958</v>
      </c>
      <c r="N21" s="263">
        <f t="shared" si="0"/>
        <v>0.18386017596388793</v>
      </c>
      <c r="O21" s="217">
        <v>0.46547008111114963</v>
      </c>
      <c r="P21" s="264">
        <v>1</v>
      </c>
      <c r="Q21" s="265"/>
    </row>
    <row r="22" spans="1:17" ht="15" customHeight="1" x14ac:dyDescent="0.25">
      <c r="A22" s="208">
        <v>19</v>
      </c>
      <c r="B22" s="207" t="s">
        <v>501</v>
      </c>
      <c r="C22" s="207" t="s">
        <v>935</v>
      </c>
      <c r="D22" s="207" t="s">
        <v>1369</v>
      </c>
      <c r="E22" s="207" t="s">
        <v>1371</v>
      </c>
      <c r="F22" s="206" t="s">
        <v>944</v>
      </c>
      <c r="G22" s="8">
        <v>432223201</v>
      </c>
      <c r="H22" s="206" t="s">
        <v>944</v>
      </c>
      <c r="I22" s="262" t="s">
        <v>844</v>
      </c>
      <c r="J22" s="264" t="s">
        <v>896</v>
      </c>
      <c r="K22" s="4">
        <v>2.7295999999999996</v>
      </c>
      <c r="L22" s="4">
        <v>0</v>
      </c>
      <c r="M22" s="4">
        <v>2.0221511159999981</v>
      </c>
      <c r="N22" s="263">
        <f t="shared" si="0"/>
        <v>0.25917675996483058</v>
      </c>
      <c r="O22" s="217">
        <v>0.3845820160186979</v>
      </c>
      <c r="P22" s="264">
        <v>1</v>
      </c>
      <c r="Q22" s="265"/>
    </row>
    <row r="23" spans="1:17" ht="15" customHeight="1" x14ac:dyDescent="0.25">
      <c r="A23" s="208">
        <v>20</v>
      </c>
      <c r="B23" s="207" t="s">
        <v>501</v>
      </c>
      <c r="C23" s="207" t="s">
        <v>935</v>
      </c>
      <c r="D23" s="207" t="s">
        <v>1369</v>
      </c>
      <c r="E23" s="207" t="s">
        <v>1371</v>
      </c>
      <c r="F23" s="206" t="s">
        <v>942</v>
      </c>
      <c r="G23" s="8">
        <v>432221604</v>
      </c>
      <c r="H23" s="206" t="s">
        <v>1462</v>
      </c>
      <c r="I23" s="262" t="s">
        <v>1175</v>
      </c>
      <c r="J23" s="264" t="s">
        <v>896</v>
      </c>
      <c r="K23" s="4">
        <v>1.4144399999999999</v>
      </c>
      <c r="L23" s="4">
        <v>0</v>
      </c>
      <c r="M23" s="4">
        <v>0.86899235099999972</v>
      </c>
      <c r="N23" s="263">
        <f t="shared" si="0"/>
        <v>0.38562798634088419</v>
      </c>
      <c r="O23" s="217">
        <v>0.49467328877099681</v>
      </c>
      <c r="P23" s="264">
        <v>1</v>
      </c>
      <c r="Q23" s="265"/>
    </row>
    <row r="24" spans="1:17" ht="15" customHeight="1" x14ac:dyDescent="0.25">
      <c r="A24" s="208">
        <v>21</v>
      </c>
      <c r="B24" s="207" t="s">
        <v>501</v>
      </c>
      <c r="C24" s="207" t="s">
        <v>935</v>
      </c>
      <c r="D24" s="207" t="s">
        <v>1369</v>
      </c>
      <c r="E24" s="207" t="s">
        <v>1371</v>
      </c>
      <c r="F24" s="206" t="s">
        <v>942</v>
      </c>
      <c r="G24" s="8">
        <v>432221603</v>
      </c>
      <c r="H24" s="206" t="s">
        <v>1463</v>
      </c>
      <c r="I24" s="262" t="s">
        <v>844</v>
      </c>
      <c r="J24" s="264" t="s">
        <v>896</v>
      </c>
      <c r="K24" s="4">
        <v>0.77200000000000002</v>
      </c>
      <c r="L24" s="4">
        <v>0</v>
      </c>
      <c r="M24" s="4">
        <v>0.39420079100000005</v>
      </c>
      <c r="N24" s="263">
        <f t="shared" si="0"/>
        <v>0.48937721373056992</v>
      </c>
      <c r="O24" s="217">
        <v>0.57585568838747991</v>
      </c>
      <c r="P24" s="264">
        <v>1</v>
      </c>
      <c r="Q24" s="265"/>
    </row>
    <row r="25" spans="1:17" ht="15" customHeight="1" x14ac:dyDescent="0.25">
      <c r="A25" s="208">
        <v>22</v>
      </c>
      <c r="B25" s="207" t="s">
        <v>501</v>
      </c>
      <c r="C25" s="207" t="s">
        <v>935</v>
      </c>
      <c r="D25" s="207" t="s">
        <v>1369</v>
      </c>
      <c r="E25" s="207" t="s">
        <v>1371</v>
      </c>
      <c r="F25" s="206" t="s">
        <v>943</v>
      </c>
      <c r="G25" s="8">
        <v>432222403</v>
      </c>
      <c r="H25" s="206" t="s">
        <v>1003</v>
      </c>
      <c r="I25" s="262" t="s">
        <v>1175</v>
      </c>
      <c r="J25" s="264" t="s">
        <v>896</v>
      </c>
      <c r="K25" s="4">
        <v>2.2827999999999999</v>
      </c>
      <c r="L25" s="4">
        <v>0</v>
      </c>
      <c r="M25" s="4">
        <v>1.2069084710000006</v>
      </c>
      <c r="N25" s="263">
        <f t="shared" si="0"/>
        <v>0.47130345584370043</v>
      </c>
      <c r="O25" s="217">
        <v>0.54903708048975375</v>
      </c>
      <c r="P25" s="264">
        <v>1</v>
      </c>
      <c r="Q25" s="265"/>
    </row>
    <row r="26" spans="1:17" ht="15" customHeight="1" x14ac:dyDescent="0.25">
      <c r="A26" s="208">
        <v>23</v>
      </c>
      <c r="B26" s="207" t="s">
        <v>501</v>
      </c>
      <c r="C26" s="207" t="s">
        <v>935</v>
      </c>
      <c r="D26" s="207" t="s">
        <v>1369</v>
      </c>
      <c r="E26" s="207" t="s">
        <v>1371</v>
      </c>
      <c r="F26" s="206" t="s">
        <v>943</v>
      </c>
      <c r="G26" s="8">
        <v>432222404</v>
      </c>
      <c r="H26" s="206" t="s">
        <v>1464</v>
      </c>
      <c r="I26" s="262" t="s">
        <v>1175</v>
      </c>
      <c r="J26" s="264" t="s">
        <v>896</v>
      </c>
      <c r="K26" s="4">
        <v>2.4152</v>
      </c>
      <c r="L26" s="4">
        <v>0</v>
      </c>
      <c r="M26" s="4">
        <v>2.159709665199995</v>
      </c>
      <c r="N26" s="263">
        <f t="shared" si="0"/>
        <v>0.10578433868830947</v>
      </c>
      <c r="O26" s="217">
        <v>0.31356141891623046</v>
      </c>
      <c r="P26" s="264">
        <v>1</v>
      </c>
      <c r="Q26" s="265"/>
    </row>
    <row r="27" spans="1:17" ht="15" customHeight="1" x14ac:dyDescent="0.25">
      <c r="A27" s="208">
        <v>24</v>
      </c>
      <c r="B27" s="207" t="s">
        <v>501</v>
      </c>
      <c r="C27" s="207" t="s">
        <v>935</v>
      </c>
      <c r="D27" s="207" t="s">
        <v>1369</v>
      </c>
      <c r="E27" s="207" t="s">
        <v>1371</v>
      </c>
      <c r="F27" s="206" t="s">
        <v>1183</v>
      </c>
      <c r="G27" s="8">
        <v>432221501</v>
      </c>
      <c r="H27" s="206" t="s">
        <v>1465</v>
      </c>
      <c r="I27" s="262" t="s">
        <v>844</v>
      </c>
      <c r="J27" s="264" t="s">
        <v>896</v>
      </c>
      <c r="K27" s="4">
        <v>0.71930000000000005</v>
      </c>
      <c r="L27" s="4">
        <v>0</v>
      </c>
      <c r="M27" s="4">
        <v>0.51427402600000005</v>
      </c>
      <c r="N27" s="263">
        <f t="shared" si="0"/>
        <v>0.28503541498679269</v>
      </c>
      <c r="O27" s="217">
        <v>0.48266871924128041</v>
      </c>
      <c r="P27" s="264">
        <v>1</v>
      </c>
      <c r="Q27" s="265"/>
    </row>
    <row r="28" spans="1:17" ht="15" customHeight="1" x14ac:dyDescent="0.25">
      <c r="A28" s="208">
        <v>25</v>
      </c>
      <c r="B28" s="207" t="s">
        <v>501</v>
      </c>
      <c r="C28" s="207" t="s">
        <v>935</v>
      </c>
      <c r="D28" s="207" t="s">
        <v>1272</v>
      </c>
      <c r="E28" s="207" t="s">
        <v>1372</v>
      </c>
      <c r="F28" s="206" t="s">
        <v>831</v>
      </c>
      <c r="G28" s="8">
        <v>432433102</v>
      </c>
      <c r="H28" s="206" t="s">
        <v>831</v>
      </c>
      <c r="I28" s="262" t="s">
        <v>844</v>
      </c>
      <c r="J28" s="264" t="s">
        <v>896</v>
      </c>
      <c r="K28" s="4">
        <v>0.81480000000000008</v>
      </c>
      <c r="L28" s="4">
        <v>0</v>
      </c>
      <c r="M28" s="4">
        <v>0.56945771700000014</v>
      </c>
      <c r="N28" s="263">
        <f t="shared" ref="N28:N54" si="1">(K28-M28)/K28</f>
        <v>0.3011073674521354</v>
      </c>
      <c r="O28" s="217">
        <v>0.54344530448247208</v>
      </c>
      <c r="P28" s="264">
        <v>1</v>
      </c>
      <c r="Q28" s="265"/>
    </row>
    <row r="29" spans="1:17" ht="15" customHeight="1" x14ac:dyDescent="0.25">
      <c r="A29" s="208">
        <v>26</v>
      </c>
      <c r="B29" s="207" t="s">
        <v>501</v>
      </c>
      <c r="C29" s="207" t="s">
        <v>935</v>
      </c>
      <c r="D29" s="207" t="s">
        <v>1272</v>
      </c>
      <c r="E29" s="207" t="s">
        <v>1372</v>
      </c>
      <c r="F29" s="206" t="s">
        <v>831</v>
      </c>
      <c r="G29" s="8">
        <v>432433103</v>
      </c>
      <c r="H29" s="206" t="s">
        <v>832</v>
      </c>
      <c r="I29" s="262" t="s">
        <v>844</v>
      </c>
      <c r="J29" s="264" t="s">
        <v>896</v>
      </c>
      <c r="K29" s="4">
        <v>1.1399999999999999</v>
      </c>
      <c r="L29" s="4">
        <v>0</v>
      </c>
      <c r="M29" s="4">
        <v>0.65190096099999995</v>
      </c>
      <c r="N29" s="263">
        <f t="shared" si="1"/>
        <v>0.42815705175438595</v>
      </c>
      <c r="O29" s="217">
        <v>0.41840800466409633</v>
      </c>
      <c r="P29" s="264">
        <v>1</v>
      </c>
      <c r="Q29" s="265"/>
    </row>
    <row r="30" spans="1:17" ht="15" customHeight="1" x14ac:dyDescent="0.25">
      <c r="A30" s="208">
        <v>27</v>
      </c>
      <c r="B30" s="207" t="s">
        <v>501</v>
      </c>
      <c r="C30" s="207" t="s">
        <v>935</v>
      </c>
      <c r="D30" s="207" t="s">
        <v>1272</v>
      </c>
      <c r="E30" s="207" t="s">
        <v>1372</v>
      </c>
      <c r="F30" s="206" t="s">
        <v>831</v>
      </c>
      <c r="G30" s="8">
        <v>432433101</v>
      </c>
      <c r="H30" s="206" t="s">
        <v>1009</v>
      </c>
      <c r="I30" s="262" t="s">
        <v>844</v>
      </c>
      <c r="J30" s="264" t="s">
        <v>896</v>
      </c>
      <c r="K30" s="4">
        <v>0.39180000000000004</v>
      </c>
      <c r="L30" s="4">
        <v>0</v>
      </c>
      <c r="M30" s="4">
        <v>0.26608424500000016</v>
      </c>
      <c r="N30" s="263">
        <f t="shared" si="1"/>
        <v>0.32086716436957596</v>
      </c>
      <c r="O30" s="217">
        <v>0.45767290067095623</v>
      </c>
      <c r="P30" s="264">
        <v>1</v>
      </c>
      <c r="Q30" s="265"/>
    </row>
    <row r="31" spans="1:17" ht="15" customHeight="1" x14ac:dyDescent="0.25">
      <c r="A31" s="208">
        <v>28</v>
      </c>
      <c r="B31" s="207" t="s">
        <v>501</v>
      </c>
      <c r="C31" s="207" t="s">
        <v>935</v>
      </c>
      <c r="D31" s="207" t="s">
        <v>1272</v>
      </c>
      <c r="E31" s="207" t="s">
        <v>1372</v>
      </c>
      <c r="F31" s="206" t="s">
        <v>1192</v>
      </c>
      <c r="G31" s="8">
        <v>432434201</v>
      </c>
      <c r="H31" s="206" t="s">
        <v>1010</v>
      </c>
      <c r="I31" s="262" t="s">
        <v>844</v>
      </c>
      <c r="J31" s="264" t="s">
        <v>896</v>
      </c>
      <c r="K31" s="4">
        <v>1.0758000000000001</v>
      </c>
      <c r="L31" s="4">
        <v>0</v>
      </c>
      <c r="M31" s="4">
        <v>0.7456725110000002</v>
      </c>
      <c r="N31" s="263">
        <f t="shared" si="1"/>
        <v>0.30686697248559197</v>
      </c>
      <c r="O31" s="217">
        <v>0.35250370114151186</v>
      </c>
      <c r="P31" s="264">
        <v>1</v>
      </c>
      <c r="Q31" s="265"/>
    </row>
    <row r="32" spans="1:17" ht="15" customHeight="1" x14ac:dyDescent="0.25">
      <c r="A32" s="208">
        <v>29</v>
      </c>
      <c r="B32" s="207" t="s">
        <v>501</v>
      </c>
      <c r="C32" s="207" t="s">
        <v>935</v>
      </c>
      <c r="D32" s="207" t="s">
        <v>1272</v>
      </c>
      <c r="E32" s="207" t="s">
        <v>1372</v>
      </c>
      <c r="F32" s="206" t="s">
        <v>1192</v>
      </c>
      <c r="G32" s="8">
        <v>432434202</v>
      </c>
      <c r="H32" s="206" t="s">
        <v>1011</v>
      </c>
      <c r="I32" s="262" t="s">
        <v>844</v>
      </c>
      <c r="J32" s="264" t="s">
        <v>896</v>
      </c>
      <c r="K32" s="4">
        <v>1.0885</v>
      </c>
      <c r="L32" s="4">
        <v>0</v>
      </c>
      <c r="M32" s="4">
        <v>0.87756887199999967</v>
      </c>
      <c r="N32" s="263">
        <f t="shared" si="1"/>
        <v>0.19378146807533336</v>
      </c>
      <c r="O32" s="217">
        <v>0.38938249993347607</v>
      </c>
      <c r="P32" s="264">
        <v>1</v>
      </c>
      <c r="Q32" s="265"/>
    </row>
    <row r="33" spans="1:17" ht="15" customHeight="1" x14ac:dyDescent="0.25">
      <c r="A33" s="208">
        <v>30</v>
      </c>
      <c r="B33" s="207" t="s">
        <v>501</v>
      </c>
      <c r="C33" s="207" t="s">
        <v>935</v>
      </c>
      <c r="D33" s="207" t="s">
        <v>1272</v>
      </c>
      <c r="E33" s="207" t="s">
        <v>1372</v>
      </c>
      <c r="F33" s="206" t="s">
        <v>1373</v>
      </c>
      <c r="G33" s="8">
        <v>432433304</v>
      </c>
      <c r="H33" s="206" t="s">
        <v>1466</v>
      </c>
      <c r="I33" s="262" t="s">
        <v>844</v>
      </c>
      <c r="J33" s="264" t="s">
        <v>896</v>
      </c>
      <c r="K33" s="4">
        <v>0.53320000000000001</v>
      </c>
      <c r="L33" s="4">
        <v>0</v>
      </c>
      <c r="M33" s="4">
        <v>0.26638404199999999</v>
      </c>
      <c r="N33" s="263">
        <f t="shared" si="1"/>
        <v>0.50040502250562646</v>
      </c>
      <c r="O33" s="217">
        <v>0.612945437291192</v>
      </c>
      <c r="P33" s="264">
        <v>1</v>
      </c>
      <c r="Q33" s="265"/>
    </row>
    <row r="34" spans="1:17" ht="15" customHeight="1" x14ac:dyDescent="0.25">
      <c r="A34" s="208">
        <v>31</v>
      </c>
      <c r="B34" s="207" t="s">
        <v>501</v>
      </c>
      <c r="C34" s="207" t="s">
        <v>935</v>
      </c>
      <c r="D34" s="207" t="s">
        <v>1272</v>
      </c>
      <c r="E34" s="207" t="s">
        <v>1372</v>
      </c>
      <c r="F34" s="206" t="s">
        <v>1373</v>
      </c>
      <c r="G34" s="8">
        <v>432433301</v>
      </c>
      <c r="H34" s="206" t="s">
        <v>1373</v>
      </c>
      <c r="I34" s="262" t="s">
        <v>844</v>
      </c>
      <c r="J34" s="264" t="s">
        <v>896</v>
      </c>
      <c r="K34" s="4">
        <v>0.94072</v>
      </c>
      <c r="L34" s="4">
        <v>0</v>
      </c>
      <c r="M34" s="4">
        <v>0.89526932300000017</v>
      </c>
      <c r="N34" s="263">
        <f t="shared" si="1"/>
        <v>4.8314776979334798E-2</v>
      </c>
      <c r="O34" s="217">
        <v>0.28261885080320215</v>
      </c>
      <c r="P34" s="264">
        <v>1</v>
      </c>
      <c r="Q34" s="265"/>
    </row>
    <row r="35" spans="1:17" ht="15" customHeight="1" x14ac:dyDescent="0.25">
      <c r="A35" s="208">
        <v>32</v>
      </c>
      <c r="B35" s="207" t="s">
        <v>501</v>
      </c>
      <c r="C35" s="207" t="s">
        <v>935</v>
      </c>
      <c r="D35" s="207" t="s">
        <v>1272</v>
      </c>
      <c r="E35" s="207" t="s">
        <v>1372</v>
      </c>
      <c r="F35" s="206" t="s">
        <v>946</v>
      </c>
      <c r="G35" s="8">
        <v>432431405</v>
      </c>
      <c r="H35" s="206" t="s">
        <v>947</v>
      </c>
      <c r="I35" s="262" t="s">
        <v>844</v>
      </c>
      <c r="J35" s="264" t="s">
        <v>896</v>
      </c>
      <c r="K35" s="4">
        <v>0.37796666699999998</v>
      </c>
      <c r="L35" s="4">
        <v>0</v>
      </c>
      <c r="M35" s="4">
        <v>0.35207128999999993</v>
      </c>
      <c r="N35" s="263">
        <f t="shared" si="1"/>
        <v>6.8512329951043158E-2</v>
      </c>
      <c r="O35" s="217">
        <v>0.34299839528121168</v>
      </c>
      <c r="P35" s="264">
        <v>1</v>
      </c>
      <c r="Q35" s="265"/>
    </row>
    <row r="36" spans="1:17" ht="15" customHeight="1" x14ac:dyDescent="0.25">
      <c r="A36" s="208">
        <v>33</v>
      </c>
      <c r="B36" s="207" t="s">
        <v>501</v>
      </c>
      <c r="C36" s="207" t="s">
        <v>935</v>
      </c>
      <c r="D36" s="207" t="s">
        <v>1272</v>
      </c>
      <c r="E36" s="207" t="s">
        <v>1372</v>
      </c>
      <c r="F36" s="206" t="s">
        <v>946</v>
      </c>
      <c r="G36" s="8">
        <v>432431401</v>
      </c>
      <c r="H36" s="206" t="s">
        <v>1467</v>
      </c>
      <c r="I36" s="262" t="s">
        <v>895</v>
      </c>
      <c r="J36" s="264" t="s">
        <v>896</v>
      </c>
      <c r="K36" s="4">
        <v>1.3904000000000001</v>
      </c>
      <c r="L36" s="4">
        <v>0</v>
      </c>
      <c r="M36" s="4">
        <v>1.1578674400000006</v>
      </c>
      <c r="N36" s="263">
        <f t="shared" si="1"/>
        <v>0.16724148446490178</v>
      </c>
      <c r="O36" s="217">
        <v>0.34444433544583886</v>
      </c>
      <c r="P36" s="264">
        <v>1</v>
      </c>
      <c r="Q36" s="265"/>
    </row>
    <row r="37" spans="1:17" ht="15" customHeight="1" x14ac:dyDescent="0.25">
      <c r="A37" s="208">
        <v>34</v>
      </c>
      <c r="B37" s="207" t="s">
        <v>501</v>
      </c>
      <c r="C37" s="207" t="s">
        <v>935</v>
      </c>
      <c r="D37" s="207" t="s">
        <v>1272</v>
      </c>
      <c r="E37" s="207" t="s">
        <v>1372</v>
      </c>
      <c r="F37" s="206" t="s">
        <v>946</v>
      </c>
      <c r="G37" s="8">
        <v>432431403</v>
      </c>
      <c r="H37" s="206" t="s">
        <v>1008</v>
      </c>
      <c r="I37" s="262" t="s">
        <v>844</v>
      </c>
      <c r="J37" s="264" t="s">
        <v>896</v>
      </c>
      <c r="K37" s="4">
        <v>2.0594000000000001</v>
      </c>
      <c r="L37" s="4">
        <v>0</v>
      </c>
      <c r="M37" s="4">
        <v>1.2908185339999989</v>
      </c>
      <c r="N37" s="263">
        <f t="shared" si="1"/>
        <v>0.37320649995144273</v>
      </c>
      <c r="O37" s="217">
        <v>0.49543266518713269</v>
      </c>
      <c r="P37" s="264">
        <v>1</v>
      </c>
      <c r="Q37" s="265"/>
    </row>
    <row r="38" spans="1:17" ht="15" customHeight="1" x14ac:dyDescent="0.25">
      <c r="A38" s="208">
        <v>35</v>
      </c>
      <c r="B38" s="207" t="s">
        <v>501</v>
      </c>
      <c r="C38" s="207" t="s">
        <v>935</v>
      </c>
      <c r="D38" s="207" t="s">
        <v>1272</v>
      </c>
      <c r="E38" s="207" t="s">
        <v>1372</v>
      </c>
      <c r="F38" s="206" t="s">
        <v>946</v>
      </c>
      <c r="G38" s="8">
        <v>432431402</v>
      </c>
      <c r="H38" s="206" t="s">
        <v>1007</v>
      </c>
      <c r="I38" s="262" t="s">
        <v>844</v>
      </c>
      <c r="J38" s="264" t="s">
        <v>896</v>
      </c>
      <c r="K38" s="4">
        <v>1.1373</v>
      </c>
      <c r="L38" s="4">
        <v>0</v>
      </c>
      <c r="M38" s="4">
        <v>0.62371973000000025</v>
      </c>
      <c r="N38" s="263">
        <f t="shared" si="1"/>
        <v>0.45157853688560601</v>
      </c>
      <c r="O38" s="217">
        <v>0.44897296628184091</v>
      </c>
      <c r="P38" s="264">
        <v>1</v>
      </c>
      <c r="Q38" s="265"/>
    </row>
    <row r="39" spans="1:17" ht="15" customHeight="1" x14ac:dyDescent="0.25">
      <c r="A39" s="208">
        <v>36</v>
      </c>
      <c r="B39" s="207" t="s">
        <v>501</v>
      </c>
      <c r="C39" s="207" t="s">
        <v>935</v>
      </c>
      <c r="D39" s="207" t="s">
        <v>1272</v>
      </c>
      <c r="E39" s="207" t="s">
        <v>1372</v>
      </c>
      <c r="F39" s="206" t="s">
        <v>1182</v>
      </c>
      <c r="G39" s="8">
        <v>432432505</v>
      </c>
      <c r="H39" s="206" t="s">
        <v>1468</v>
      </c>
      <c r="I39" s="262" t="s">
        <v>844</v>
      </c>
      <c r="J39" s="264" t="s">
        <v>896</v>
      </c>
      <c r="K39" s="4">
        <v>0.84599999999999986</v>
      </c>
      <c r="L39" s="4">
        <v>0</v>
      </c>
      <c r="M39" s="4">
        <v>0.63532250000000001</v>
      </c>
      <c r="N39" s="263">
        <f t="shared" si="1"/>
        <v>0.24902777777777765</v>
      </c>
      <c r="O39" s="217">
        <v>0.40726670229138384</v>
      </c>
      <c r="P39" s="264">
        <v>1</v>
      </c>
      <c r="Q39" s="265"/>
    </row>
    <row r="40" spans="1:17" ht="15" customHeight="1" x14ac:dyDescent="0.25">
      <c r="A40" s="208">
        <v>37</v>
      </c>
      <c r="B40" s="207" t="s">
        <v>501</v>
      </c>
      <c r="C40" s="207" t="s">
        <v>935</v>
      </c>
      <c r="D40" s="207" t="s">
        <v>1272</v>
      </c>
      <c r="E40" s="207" t="s">
        <v>1372</v>
      </c>
      <c r="F40" s="206" t="s">
        <v>1182</v>
      </c>
      <c r="G40" s="8">
        <v>432432504</v>
      </c>
      <c r="H40" s="206" t="s">
        <v>841</v>
      </c>
      <c r="I40" s="262" t="s">
        <v>844</v>
      </c>
      <c r="J40" s="264" t="s">
        <v>896</v>
      </c>
      <c r="K40" s="4">
        <v>0.95700000000000007</v>
      </c>
      <c r="L40" s="4">
        <v>0</v>
      </c>
      <c r="M40" s="4">
        <v>0.80717359099999997</v>
      </c>
      <c r="N40" s="263">
        <f t="shared" si="1"/>
        <v>0.1565584211076281</v>
      </c>
      <c r="O40" s="217">
        <v>0.71661685426321342</v>
      </c>
      <c r="P40" s="264">
        <v>1</v>
      </c>
      <c r="Q40" s="265"/>
    </row>
    <row r="41" spans="1:17" ht="15" customHeight="1" x14ac:dyDescent="0.25">
      <c r="A41" s="208">
        <v>38</v>
      </c>
      <c r="B41" s="207" t="s">
        <v>501</v>
      </c>
      <c r="C41" s="207" t="s">
        <v>935</v>
      </c>
      <c r="D41" s="207" t="s">
        <v>1272</v>
      </c>
      <c r="E41" s="207" t="s">
        <v>1372</v>
      </c>
      <c r="F41" s="206" t="s">
        <v>1182</v>
      </c>
      <c r="G41" s="8">
        <v>432432501</v>
      </c>
      <c r="H41" s="206" t="s">
        <v>835</v>
      </c>
      <c r="I41" s="262" t="s">
        <v>1174</v>
      </c>
      <c r="J41" s="264" t="s">
        <v>896</v>
      </c>
      <c r="K41" s="4">
        <v>1.5114000000000001</v>
      </c>
      <c r="L41" s="4">
        <v>0</v>
      </c>
      <c r="M41" s="4">
        <v>0.76090255999999989</v>
      </c>
      <c r="N41" s="263">
        <f t="shared" si="1"/>
        <v>0.49655778748180507</v>
      </c>
      <c r="O41" s="217">
        <v>0.7240682907750442</v>
      </c>
      <c r="P41" s="264">
        <v>1</v>
      </c>
      <c r="Q41" s="265"/>
    </row>
    <row r="42" spans="1:17" ht="15" customHeight="1" x14ac:dyDescent="0.25">
      <c r="A42" s="208">
        <v>39</v>
      </c>
      <c r="B42" s="207" t="s">
        <v>501</v>
      </c>
      <c r="C42" s="207" t="s">
        <v>935</v>
      </c>
      <c r="D42" s="207" t="s">
        <v>1272</v>
      </c>
      <c r="E42" s="207" t="s">
        <v>1374</v>
      </c>
      <c r="F42" s="206" t="s">
        <v>1180</v>
      </c>
      <c r="G42" s="8">
        <v>432421103</v>
      </c>
      <c r="H42" s="206" t="s">
        <v>1227</v>
      </c>
      <c r="I42" s="262" t="s">
        <v>844</v>
      </c>
      <c r="J42" s="264" t="s">
        <v>896</v>
      </c>
      <c r="K42" s="4">
        <v>0.88980000000000004</v>
      </c>
      <c r="L42" s="4">
        <v>0</v>
      </c>
      <c r="M42" s="4">
        <v>0.70971681299999978</v>
      </c>
      <c r="N42" s="263">
        <f t="shared" si="1"/>
        <v>0.2023861395819288</v>
      </c>
      <c r="O42" s="217">
        <v>0.31991343484211088</v>
      </c>
      <c r="P42" s="264">
        <v>1</v>
      </c>
      <c r="Q42" s="265"/>
    </row>
    <row r="43" spans="1:17" ht="15" customHeight="1" x14ac:dyDescent="0.25">
      <c r="A43" s="208">
        <v>40</v>
      </c>
      <c r="B43" s="207" t="s">
        <v>501</v>
      </c>
      <c r="C43" s="207" t="s">
        <v>935</v>
      </c>
      <c r="D43" s="207" t="s">
        <v>1272</v>
      </c>
      <c r="E43" s="207" t="s">
        <v>1374</v>
      </c>
      <c r="F43" s="206" t="s">
        <v>1179</v>
      </c>
      <c r="G43" s="8">
        <v>432422303</v>
      </c>
      <c r="H43" s="206" t="s">
        <v>1006</v>
      </c>
      <c r="I43" s="262" t="s">
        <v>844</v>
      </c>
      <c r="J43" s="264" t="s">
        <v>896</v>
      </c>
      <c r="K43" s="4">
        <v>1.3747999999999998</v>
      </c>
      <c r="L43" s="4">
        <v>0</v>
      </c>
      <c r="M43" s="4">
        <v>0.92755468799999996</v>
      </c>
      <c r="N43" s="263">
        <f t="shared" si="1"/>
        <v>0.32531663660168747</v>
      </c>
      <c r="O43" s="217">
        <v>0.46333265261842549</v>
      </c>
      <c r="P43" s="264">
        <v>1</v>
      </c>
      <c r="Q43" s="265"/>
    </row>
    <row r="44" spans="1:17" ht="15" customHeight="1" x14ac:dyDescent="0.25">
      <c r="A44" s="208">
        <v>41</v>
      </c>
      <c r="B44" s="207" t="s">
        <v>501</v>
      </c>
      <c r="C44" s="207" t="s">
        <v>935</v>
      </c>
      <c r="D44" s="207" t="s">
        <v>1272</v>
      </c>
      <c r="E44" s="207" t="s">
        <v>1335</v>
      </c>
      <c r="F44" s="206" t="s">
        <v>836</v>
      </c>
      <c r="G44" s="8">
        <v>432414101</v>
      </c>
      <c r="H44" s="206" t="s">
        <v>836</v>
      </c>
      <c r="I44" s="262" t="s">
        <v>844</v>
      </c>
      <c r="J44" s="264" t="s">
        <v>896</v>
      </c>
      <c r="K44" s="4">
        <v>1.5696000000000001</v>
      </c>
      <c r="L44" s="4">
        <v>0</v>
      </c>
      <c r="M44" s="4">
        <v>1.2129344109999991</v>
      </c>
      <c r="N44" s="263">
        <f t="shared" si="1"/>
        <v>0.2272334282619782</v>
      </c>
      <c r="O44" s="217">
        <v>0.34716714371440061</v>
      </c>
      <c r="P44" s="264">
        <v>1</v>
      </c>
      <c r="Q44" s="265"/>
    </row>
    <row r="45" spans="1:17" ht="15" customHeight="1" x14ac:dyDescent="0.25">
      <c r="A45" s="208">
        <v>42</v>
      </c>
      <c r="B45" s="207" t="s">
        <v>501</v>
      </c>
      <c r="C45" s="207" t="s">
        <v>935</v>
      </c>
      <c r="D45" s="207" t="s">
        <v>1272</v>
      </c>
      <c r="E45" s="207" t="s">
        <v>1335</v>
      </c>
      <c r="F45" s="206" t="s">
        <v>836</v>
      </c>
      <c r="G45" s="8">
        <v>432414102</v>
      </c>
      <c r="H45" s="206" t="s">
        <v>837</v>
      </c>
      <c r="I45" s="262" t="s">
        <v>844</v>
      </c>
      <c r="J45" s="264" t="s">
        <v>896</v>
      </c>
      <c r="K45" s="4">
        <v>0.97140000000000004</v>
      </c>
      <c r="L45" s="4">
        <v>0</v>
      </c>
      <c r="M45" s="4">
        <v>0.59136156500000014</v>
      </c>
      <c r="N45" s="263">
        <f t="shared" si="1"/>
        <v>0.39122754272184462</v>
      </c>
      <c r="O45" s="217">
        <v>0.4591743240046241</v>
      </c>
      <c r="P45" s="264">
        <v>1</v>
      </c>
      <c r="Q45" s="265"/>
    </row>
    <row r="46" spans="1:17" ht="15" customHeight="1" x14ac:dyDescent="0.25">
      <c r="A46" s="208">
        <v>43</v>
      </c>
      <c r="B46" s="207" t="s">
        <v>501</v>
      </c>
      <c r="C46" s="207" t="s">
        <v>935</v>
      </c>
      <c r="D46" s="207" t="s">
        <v>1272</v>
      </c>
      <c r="E46" s="207" t="s">
        <v>1335</v>
      </c>
      <c r="F46" s="206" t="s">
        <v>839</v>
      </c>
      <c r="G46" s="8">
        <v>432413201</v>
      </c>
      <c r="H46" s="206" t="s">
        <v>1005</v>
      </c>
      <c r="I46" s="262" t="s">
        <v>844</v>
      </c>
      <c r="J46" s="264" t="s">
        <v>896</v>
      </c>
      <c r="K46" s="4">
        <v>1.37</v>
      </c>
      <c r="L46" s="4">
        <v>0</v>
      </c>
      <c r="M46" s="4">
        <v>0.77818191600000031</v>
      </c>
      <c r="N46" s="263">
        <f t="shared" si="1"/>
        <v>0.43198400291970784</v>
      </c>
      <c r="O46" s="217">
        <v>0.6206421690442836</v>
      </c>
      <c r="P46" s="264">
        <v>1</v>
      </c>
      <c r="Q46" s="265"/>
    </row>
    <row r="47" spans="1:17" ht="15" customHeight="1" x14ac:dyDescent="0.25">
      <c r="A47" s="208">
        <v>44</v>
      </c>
      <c r="B47" s="207" t="s">
        <v>501</v>
      </c>
      <c r="C47" s="207" t="s">
        <v>935</v>
      </c>
      <c r="D47" s="207" t="s">
        <v>1272</v>
      </c>
      <c r="E47" s="207" t="s">
        <v>1335</v>
      </c>
      <c r="F47" s="206" t="s">
        <v>838</v>
      </c>
      <c r="G47" s="8">
        <v>432412302</v>
      </c>
      <c r="H47" s="206" t="s">
        <v>840</v>
      </c>
      <c r="I47" s="262" t="s">
        <v>844</v>
      </c>
      <c r="J47" s="264" t="s">
        <v>896</v>
      </c>
      <c r="K47" s="4">
        <v>1.3022</v>
      </c>
      <c r="L47" s="4">
        <v>0</v>
      </c>
      <c r="M47" s="4">
        <v>0.84282473200000019</v>
      </c>
      <c r="N47" s="263">
        <f t="shared" si="1"/>
        <v>0.3527685977576408</v>
      </c>
      <c r="O47" s="217">
        <v>0.55159626764076375</v>
      </c>
      <c r="P47" s="264">
        <v>1</v>
      </c>
      <c r="Q47" s="265"/>
    </row>
    <row r="48" spans="1:17" ht="15" customHeight="1" x14ac:dyDescent="0.25">
      <c r="A48" s="208">
        <v>45</v>
      </c>
      <c r="B48" s="207" t="s">
        <v>501</v>
      </c>
      <c r="C48" s="207" t="s">
        <v>935</v>
      </c>
      <c r="D48" s="207" t="s">
        <v>1272</v>
      </c>
      <c r="E48" s="207" t="s">
        <v>1335</v>
      </c>
      <c r="F48" s="206" t="s">
        <v>838</v>
      </c>
      <c r="G48" s="8">
        <v>432412301</v>
      </c>
      <c r="H48" s="206" t="s">
        <v>1469</v>
      </c>
      <c r="I48" s="262" t="s">
        <v>844</v>
      </c>
      <c r="J48" s="264" t="s">
        <v>896</v>
      </c>
      <c r="K48" s="4">
        <v>0.44810000000000005</v>
      </c>
      <c r="L48" s="4">
        <v>0</v>
      </c>
      <c r="M48" s="4">
        <v>0.23121252200000006</v>
      </c>
      <c r="N48" s="263">
        <f t="shared" si="1"/>
        <v>0.48401579558134339</v>
      </c>
      <c r="O48" s="217">
        <v>0.4900543473881529</v>
      </c>
      <c r="P48" s="264">
        <v>1</v>
      </c>
      <c r="Q48" s="265"/>
    </row>
    <row r="49" spans="1:17" ht="15" customHeight="1" x14ac:dyDescent="0.25">
      <c r="A49" s="208">
        <v>46</v>
      </c>
      <c r="B49" s="207" t="s">
        <v>501</v>
      </c>
      <c r="C49" s="207" t="s">
        <v>935</v>
      </c>
      <c r="D49" s="207" t="s">
        <v>1272</v>
      </c>
      <c r="E49" s="207" t="s">
        <v>1335</v>
      </c>
      <c r="F49" s="206" t="s">
        <v>1004</v>
      </c>
      <c r="G49" s="8">
        <v>432412403</v>
      </c>
      <c r="H49" s="206" t="s">
        <v>1004</v>
      </c>
      <c r="I49" s="262" t="s">
        <v>844</v>
      </c>
      <c r="J49" s="264" t="s">
        <v>896</v>
      </c>
      <c r="K49" s="4">
        <v>0.97489999999999999</v>
      </c>
      <c r="L49" s="4">
        <v>0</v>
      </c>
      <c r="M49" s="4">
        <v>0.57195380900000037</v>
      </c>
      <c r="N49" s="263">
        <f t="shared" si="1"/>
        <v>0.41332053646527811</v>
      </c>
      <c r="O49" s="217">
        <v>0.49517713956000386</v>
      </c>
      <c r="P49" s="264">
        <v>1</v>
      </c>
      <c r="Q49" s="265"/>
    </row>
    <row r="50" spans="1:17" ht="15" customHeight="1" x14ac:dyDescent="0.25">
      <c r="A50" s="208">
        <v>47</v>
      </c>
      <c r="B50" s="207" t="s">
        <v>501</v>
      </c>
      <c r="C50" s="207" t="s">
        <v>935</v>
      </c>
      <c r="D50" s="207" t="s">
        <v>1272</v>
      </c>
      <c r="E50" s="207" t="s">
        <v>1335</v>
      </c>
      <c r="F50" s="206" t="s">
        <v>842</v>
      </c>
      <c r="G50" s="8">
        <v>432411501</v>
      </c>
      <c r="H50" s="206" t="s">
        <v>842</v>
      </c>
      <c r="I50" s="262" t="s">
        <v>844</v>
      </c>
      <c r="J50" s="264" t="s">
        <v>896</v>
      </c>
      <c r="K50" s="4">
        <v>0.5554</v>
      </c>
      <c r="L50" s="4">
        <v>0</v>
      </c>
      <c r="M50" s="4">
        <v>0.33960188000000013</v>
      </c>
      <c r="N50" s="263">
        <f t="shared" si="1"/>
        <v>0.38854540871443982</v>
      </c>
      <c r="O50" s="217">
        <v>0.60185477268930287</v>
      </c>
      <c r="P50" s="264">
        <v>1</v>
      </c>
      <c r="Q50" s="265"/>
    </row>
    <row r="51" spans="1:17" ht="15" customHeight="1" x14ac:dyDescent="0.25">
      <c r="A51" s="208">
        <v>48</v>
      </c>
      <c r="B51" s="207" t="s">
        <v>501</v>
      </c>
      <c r="C51" s="207" t="s">
        <v>935</v>
      </c>
      <c r="D51" s="207" t="s">
        <v>1272</v>
      </c>
      <c r="E51" s="207" t="s">
        <v>1335</v>
      </c>
      <c r="F51" s="206" t="s">
        <v>842</v>
      </c>
      <c r="G51" s="8">
        <v>432411503</v>
      </c>
      <c r="H51" s="206" t="s">
        <v>843</v>
      </c>
      <c r="I51" s="262" t="s">
        <v>844</v>
      </c>
      <c r="J51" s="264" t="s">
        <v>896</v>
      </c>
      <c r="K51" s="4">
        <v>1.1824000000000001</v>
      </c>
      <c r="L51" s="4">
        <v>0</v>
      </c>
      <c r="M51" s="4">
        <v>0.77301471600000005</v>
      </c>
      <c r="N51" s="263">
        <f t="shared" si="1"/>
        <v>0.34623247970230042</v>
      </c>
      <c r="O51" s="217">
        <v>0.47596007635238879</v>
      </c>
      <c r="P51" s="264">
        <v>1</v>
      </c>
      <c r="Q51" s="265"/>
    </row>
    <row r="52" spans="1:17" ht="15" customHeight="1" x14ac:dyDescent="0.25">
      <c r="A52" s="208">
        <v>49</v>
      </c>
      <c r="B52" s="207" t="s">
        <v>501</v>
      </c>
      <c r="C52" s="207" t="s">
        <v>935</v>
      </c>
      <c r="D52" s="207" t="s">
        <v>1271</v>
      </c>
      <c r="E52" s="207" t="s">
        <v>1375</v>
      </c>
      <c r="F52" s="206" t="s">
        <v>1376</v>
      </c>
      <c r="G52" s="8">
        <v>432322205</v>
      </c>
      <c r="H52" s="206" t="s">
        <v>1470</v>
      </c>
      <c r="I52" s="262" t="s">
        <v>1175</v>
      </c>
      <c r="J52" s="264" t="s">
        <v>896</v>
      </c>
      <c r="K52" s="4">
        <v>0.81859999999999999</v>
      </c>
      <c r="L52" s="4">
        <v>0</v>
      </c>
      <c r="M52" s="4">
        <v>0.4394125470000001</v>
      </c>
      <c r="N52" s="263">
        <f t="shared" si="1"/>
        <v>0.46321457732714377</v>
      </c>
      <c r="O52" s="217">
        <v>0.39697291657178513</v>
      </c>
      <c r="P52" s="264">
        <v>1</v>
      </c>
      <c r="Q52" s="265"/>
    </row>
    <row r="53" spans="1:17" ht="15" customHeight="1" x14ac:dyDescent="0.25">
      <c r="A53" s="208">
        <v>50</v>
      </c>
      <c r="B53" s="207" t="s">
        <v>501</v>
      </c>
      <c r="C53" s="207" t="s">
        <v>935</v>
      </c>
      <c r="D53" s="207" t="s">
        <v>1271</v>
      </c>
      <c r="E53" s="207" t="s">
        <v>1375</v>
      </c>
      <c r="F53" s="206" t="s">
        <v>1376</v>
      </c>
      <c r="G53" s="8">
        <v>432322203</v>
      </c>
      <c r="H53" s="206" t="s">
        <v>1229</v>
      </c>
      <c r="I53" s="262" t="s">
        <v>844</v>
      </c>
      <c r="J53" s="264" t="s">
        <v>896</v>
      </c>
      <c r="K53" s="4">
        <v>0.93240000000000001</v>
      </c>
      <c r="L53" s="4">
        <v>0</v>
      </c>
      <c r="M53" s="4">
        <v>0.46280144000000023</v>
      </c>
      <c r="N53" s="263">
        <f t="shared" si="1"/>
        <v>0.503644959244959</v>
      </c>
      <c r="O53" s="217">
        <v>0.47424411957952206</v>
      </c>
      <c r="P53" s="264">
        <v>1</v>
      </c>
      <c r="Q53" s="265"/>
    </row>
    <row r="54" spans="1:17" ht="15" customHeight="1" x14ac:dyDescent="0.25">
      <c r="A54" s="208">
        <v>51</v>
      </c>
      <c r="B54" s="207" t="s">
        <v>501</v>
      </c>
      <c r="C54" s="207" t="s">
        <v>935</v>
      </c>
      <c r="D54" s="207" t="s">
        <v>1271</v>
      </c>
      <c r="E54" s="207" t="s">
        <v>1375</v>
      </c>
      <c r="F54" s="206" t="s">
        <v>1376</v>
      </c>
      <c r="G54" s="8">
        <v>432322201</v>
      </c>
      <c r="H54" s="206" t="s">
        <v>1230</v>
      </c>
      <c r="I54" s="262" t="s">
        <v>844</v>
      </c>
      <c r="J54" s="264" t="s">
        <v>896</v>
      </c>
      <c r="K54" s="4">
        <v>2.4296000000000002</v>
      </c>
      <c r="L54" s="4">
        <v>0</v>
      </c>
      <c r="M54" s="4">
        <v>2.2544632209999991</v>
      </c>
      <c r="N54" s="263">
        <f t="shared" si="1"/>
        <v>7.2084614339809477E-2</v>
      </c>
      <c r="O54" s="217">
        <v>1.8996106832296911E-2</v>
      </c>
      <c r="P54" s="264">
        <v>1</v>
      </c>
      <c r="Q54" s="265"/>
    </row>
    <row r="55" spans="1:17" ht="15" customHeight="1" x14ac:dyDescent="0.25">
      <c r="A55" s="208">
        <v>52</v>
      </c>
      <c r="B55" s="207" t="s">
        <v>501</v>
      </c>
      <c r="C55" s="207" t="s">
        <v>935</v>
      </c>
      <c r="D55" s="207" t="s">
        <v>1271</v>
      </c>
      <c r="E55" s="207" t="s">
        <v>1375</v>
      </c>
      <c r="F55" s="206" t="s">
        <v>1376</v>
      </c>
      <c r="G55" s="8">
        <v>432322204</v>
      </c>
      <c r="H55" s="206" t="s">
        <v>1231</v>
      </c>
      <c r="I55" s="262" t="s">
        <v>1175</v>
      </c>
      <c r="J55" s="264" t="s">
        <v>896</v>
      </c>
      <c r="K55" s="4">
        <v>1.4376</v>
      </c>
      <c r="L55" s="4">
        <v>0</v>
      </c>
      <c r="M55" s="4">
        <v>1.2013777899999989</v>
      </c>
      <c r="N55" s="263">
        <f t="shared" ref="N55:N82" si="2">(K55-M55)/K55</f>
        <v>0.16431706316082437</v>
      </c>
      <c r="O55" s="217">
        <v>0.11886294006264897</v>
      </c>
      <c r="P55" s="264">
        <v>1</v>
      </c>
      <c r="Q55" s="265"/>
    </row>
    <row r="56" spans="1:17" ht="15" customHeight="1" x14ac:dyDescent="0.25">
      <c r="A56" s="208">
        <v>53</v>
      </c>
      <c r="B56" s="207" t="s">
        <v>501</v>
      </c>
      <c r="C56" s="207" t="s">
        <v>935</v>
      </c>
      <c r="D56" s="207" t="s">
        <v>1271</v>
      </c>
      <c r="E56" s="207" t="s">
        <v>1375</v>
      </c>
      <c r="F56" s="206" t="s">
        <v>1113</v>
      </c>
      <c r="G56" s="8">
        <v>432324403</v>
      </c>
      <c r="H56" s="206" t="s">
        <v>1228</v>
      </c>
      <c r="I56" s="262" t="s">
        <v>1175</v>
      </c>
      <c r="J56" s="264" t="s">
        <v>896</v>
      </c>
      <c r="K56" s="4">
        <v>3.8153999999999999</v>
      </c>
      <c r="L56" s="4">
        <v>0</v>
      </c>
      <c r="M56" s="4">
        <v>2.2235359809999991</v>
      </c>
      <c r="N56" s="263">
        <f t="shared" si="2"/>
        <v>0.4172207419929761</v>
      </c>
      <c r="O56" s="217">
        <v>0.4952826189603784</v>
      </c>
      <c r="P56" s="264">
        <v>1</v>
      </c>
      <c r="Q56" s="265"/>
    </row>
    <row r="57" spans="1:17" ht="15" customHeight="1" x14ac:dyDescent="0.25">
      <c r="A57" s="208">
        <v>54</v>
      </c>
      <c r="B57" s="207" t="s">
        <v>501</v>
      </c>
      <c r="C57" s="207" t="s">
        <v>935</v>
      </c>
      <c r="D57" s="207" t="s">
        <v>1271</v>
      </c>
      <c r="E57" s="207" t="s">
        <v>1375</v>
      </c>
      <c r="F57" s="206" t="s">
        <v>1113</v>
      </c>
      <c r="G57" s="8">
        <v>432324402</v>
      </c>
      <c r="H57" s="206" t="s">
        <v>1471</v>
      </c>
      <c r="I57" s="262" t="s">
        <v>1175</v>
      </c>
      <c r="J57" s="264" t="s">
        <v>896</v>
      </c>
      <c r="K57" s="4">
        <v>4.6179999999999994</v>
      </c>
      <c r="L57" s="4">
        <v>0</v>
      </c>
      <c r="M57" s="4">
        <v>3.4140289419999972</v>
      </c>
      <c r="N57" s="263">
        <f t="shared" si="2"/>
        <v>0.26071265872672206</v>
      </c>
      <c r="O57" s="217">
        <v>0.35872532841357851</v>
      </c>
      <c r="P57" s="264">
        <v>1</v>
      </c>
      <c r="Q57" s="265"/>
    </row>
    <row r="58" spans="1:17" ht="15" customHeight="1" x14ac:dyDescent="0.25">
      <c r="A58" s="208">
        <v>55</v>
      </c>
      <c r="B58" s="207" t="s">
        <v>501</v>
      </c>
      <c r="C58" s="207" t="s">
        <v>935</v>
      </c>
      <c r="D58" s="207" t="s">
        <v>1271</v>
      </c>
      <c r="E58" s="207" t="s">
        <v>1375</v>
      </c>
      <c r="F58" s="206" t="s">
        <v>1186</v>
      </c>
      <c r="G58" s="8">
        <v>432321502</v>
      </c>
      <c r="H58" s="206" t="s">
        <v>1472</v>
      </c>
      <c r="I58" s="262" t="s">
        <v>1175</v>
      </c>
      <c r="J58" s="264" t="s">
        <v>896</v>
      </c>
      <c r="K58" s="4">
        <v>1.144225</v>
      </c>
      <c r="L58" s="4">
        <v>0</v>
      </c>
      <c r="M58" s="4">
        <v>0.6780997950000005</v>
      </c>
      <c r="N58" s="263">
        <f t="shared" si="2"/>
        <v>0.40737198103519806</v>
      </c>
      <c r="O58" s="217">
        <v>0.43413197059448916</v>
      </c>
      <c r="P58" s="264">
        <v>1</v>
      </c>
      <c r="Q58" s="265"/>
    </row>
    <row r="59" spans="1:17" ht="15" customHeight="1" x14ac:dyDescent="0.25">
      <c r="A59" s="208">
        <v>56</v>
      </c>
      <c r="B59" s="207" t="s">
        <v>501</v>
      </c>
      <c r="C59" s="207" t="s">
        <v>935</v>
      </c>
      <c r="D59" s="207" t="s">
        <v>1271</v>
      </c>
      <c r="E59" s="207" t="s">
        <v>1375</v>
      </c>
      <c r="F59" s="206" t="s">
        <v>1186</v>
      </c>
      <c r="G59" s="8">
        <v>432321504</v>
      </c>
      <c r="H59" s="206" t="s">
        <v>1234</v>
      </c>
      <c r="I59" s="262" t="s">
        <v>1175</v>
      </c>
      <c r="J59" s="264" t="s">
        <v>896</v>
      </c>
      <c r="K59" s="4">
        <v>0.69640000000000002</v>
      </c>
      <c r="L59" s="4">
        <v>0</v>
      </c>
      <c r="M59" s="4">
        <v>0.49804798799999983</v>
      </c>
      <c r="N59" s="263">
        <f t="shared" si="2"/>
        <v>0.2848248305571513</v>
      </c>
      <c r="O59" s="217">
        <v>0.29535399627122971</v>
      </c>
      <c r="P59" s="264">
        <v>1</v>
      </c>
      <c r="Q59" s="265"/>
    </row>
    <row r="60" spans="1:17" ht="15" customHeight="1" x14ac:dyDescent="0.25">
      <c r="A60" s="208">
        <v>57</v>
      </c>
      <c r="B60" s="207" t="s">
        <v>501</v>
      </c>
      <c r="C60" s="207" t="s">
        <v>935</v>
      </c>
      <c r="D60" s="207" t="s">
        <v>1271</v>
      </c>
      <c r="E60" s="207" t="s">
        <v>1375</v>
      </c>
      <c r="F60" s="206" t="s">
        <v>1186</v>
      </c>
      <c r="G60" s="8">
        <v>432321505</v>
      </c>
      <c r="H60" s="206" t="s">
        <v>1235</v>
      </c>
      <c r="I60" s="262" t="s">
        <v>1175</v>
      </c>
      <c r="J60" s="264" t="s">
        <v>896</v>
      </c>
      <c r="K60" s="4">
        <v>0.9302999999999999</v>
      </c>
      <c r="L60" s="4">
        <v>0</v>
      </c>
      <c r="M60" s="4">
        <v>0.65583361800000051</v>
      </c>
      <c r="N60" s="263">
        <f t="shared" si="2"/>
        <v>0.29502997097710354</v>
      </c>
      <c r="O60" s="217">
        <v>0.20606178622566251</v>
      </c>
      <c r="P60" s="264">
        <v>1</v>
      </c>
      <c r="Q60" s="265"/>
    </row>
    <row r="61" spans="1:17" ht="15" customHeight="1" x14ac:dyDescent="0.25">
      <c r="A61" s="208">
        <v>58</v>
      </c>
      <c r="B61" s="207" t="s">
        <v>501</v>
      </c>
      <c r="C61" s="207" t="s">
        <v>935</v>
      </c>
      <c r="D61" s="207" t="s">
        <v>1271</v>
      </c>
      <c r="E61" s="207" t="s">
        <v>1375</v>
      </c>
      <c r="F61" s="206" t="s">
        <v>1377</v>
      </c>
      <c r="G61" s="8">
        <v>432325602</v>
      </c>
      <c r="H61" s="206" t="s">
        <v>1473</v>
      </c>
      <c r="I61" s="262" t="s">
        <v>1175</v>
      </c>
      <c r="J61" s="264" t="s">
        <v>896</v>
      </c>
      <c r="K61" s="4">
        <v>0.93369999999999997</v>
      </c>
      <c r="L61" s="4">
        <v>0</v>
      </c>
      <c r="M61" s="4">
        <v>0.61136700599999994</v>
      </c>
      <c r="N61" s="263">
        <f t="shared" si="2"/>
        <v>0.34522115668844389</v>
      </c>
      <c r="O61" s="217">
        <v>0.30078866928177561</v>
      </c>
      <c r="P61" s="264">
        <v>1</v>
      </c>
      <c r="Q61" s="265"/>
    </row>
    <row r="62" spans="1:17" ht="15" customHeight="1" x14ac:dyDescent="0.25">
      <c r="A62" s="208">
        <v>59</v>
      </c>
      <c r="B62" s="207" t="s">
        <v>501</v>
      </c>
      <c r="C62" s="207" t="s">
        <v>935</v>
      </c>
      <c r="D62" s="207" t="s">
        <v>1271</v>
      </c>
      <c r="E62" s="207" t="s">
        <v>1378</v>
      </c>
      <c r="F62" s="206" t="s">
        <v>945</v>
      </c>
      <c r="G62" s="8">
        <v>432312402</v>
      </c>
      <c r="H62" s="206" t="s">
        <v>1233</v>
      </c>
      <c r="I62" s="262" t="s">
        <v>844</v>
      </c>
      <c r="J62" s="264" t="s">
        <v>896</v>
      </c>
      <c r="K62" s="4">
        <v>2.17184</v>
      </c>
      <c r="L62" s="4">
        <v>0</v>
      </c>
      <c r="M62" s="4">
        <v>1.3131393270000007</v>
      </c>
      <c r="N62" s="263">
        <f t="shared" si="2"/>
        <v>0.39537934332179137</v>
      </c>
      <c r="O62" s="217">
        <v>0.62676698101028694</v>
      </c>
      <c r="P62" s="264">
        <v>1</v>
      </c>
      <c r="Q62" s="265"/>
    </row>
    <row r="63" spans="1:17" ht="15" customHeight="1" x14ac:dyDescent="0.25">
      <c r="A63" s="208">
        <v>60</v>
      </c>
      <c r="B63" s="207" t="s">
        <v>501</v>
      </c>
      <c r="C63" s="207" t="s">
        <v>935</v>
      </c>
      <c r="D63" s="207" t="s">
        <v>1271</v>
      </c>
      <c r="E63" s="207" t="s">
        <v>1378</v>
      </c>
      <c r="F63" s="206" t="s">
        <v>1187</v>
      </c>
      <c r="G63" s="8">
        <v>432313502</v>
      </c>
      <c r="H63" s="206" t="s">
        <v>1475</v>
      </c>
      <c r="I63" s="262" t="s">
        <v>844</v>
      </c>
      <c r="J63" s="264" t="s">
        <v>896</v>
      </c>
      <c r="K63" s="4">
        <v>0.57499999999999996</v>
      </c>
      <c r="L63" s="4">
        <v>0</v>
      </c>
      <c r="M63" s="4">
        <v>0.29376409200000009</v>
      </c>
      <c r="N63" s="263">
        <f t="shared" si="2"/>
        <v>0.48910592695652155</v>
      </c>
      <c r="O63" s="217">
        <v>0.55327585421055847</v>
      </c>
      <c r="P63" s="264">
        <v>1</v>
      </c>
      <c r="Q63" s="265"/>
    </row>
    <row r="64" spans="1:17" ht="15" customHeight="1" x14ac:dyDescent="0.25">
      <c r="A64" s="208">
        <v>61</v>
      </c>
      <c r="B64" s="207" t="s">
        <v>501</v>
      </c>
      <c r="C64" s="207" t="s">
        <v>935</v>
      </c>
      <c r="D64" s="207" t="s">
        <v>1271</v>
      </c>
      <c r="E64" s="207" t="s">
        <v>1378</v>
      </c>
      <c r="F64" s="206" t="s">
        <v>1187</v>
      </c>
      <c r="G64" s="8">
        <v>432313503</v>
      </c>
      <c r="H64" s="206" t="s">
        <v>1236</v>
      </c>
      <c r="I64" s="262" t="s">
        <v>844</v>
      </c>
      <c r="J64" s="264" t="s">
        <v>896</v>
      </c>
      <c r="K64" s="4">
        <v>1.7250000000000001</v>
      </c>
      <c r="L64" s="4">
        <v>0</v>
      </c>
      <c r="M64" s="4">
        <v>1.1623385350000002</v>
      </c>
      <c r="N64" s="263">
        <f t="shared" si="2"/>
        <v>0.32618055942028978</v>
      </c>
      <c r="O64" s="217">
        <v>0.42031219902965899</v>
      </c>
      <c r="P64" s="264">
        <v>1</v>
      </c>
      <c r="Q64" s="265"/>
    </row>
    <row r="65" spans="1:17" ht="15" customHeight="1" x14ac:dyDescent="0.25">
      <c r="A65" s="208">
        <v>62</v>
      </c>
      <c r="B65" s="207" t="s">
        <v>501</v>
      </c>
      <c r="C65" s="207" t="s">
        <v>935</v>
      </c>
      <c r="D65" s="207" t="s">
        <v>1271</v>
      </c>
      <c r="E65" s="207" t="s">
        <v>1378</v>
      </c>
      <c r="F65" s="206" t="s">
        <v>1185</v>
      </c>
      <c r="G65" s="8">
        <v>432314701</v>
      </c>
      <c r="H65" s="206" t="s">
        <v>1232</v>
      </c>
      <c r="I65" s="262" t="s">
        <v>844</v>
      </c>
      <c r="J65" s="264" t="s">
        <v>896</v>
      </c>
      <c r="K65" s="4">
        <v>1.5941560000000001</v>
      </c>
      <c r="L65" s="4">
        <v>0</v>
      </c>
      <c r="M65" s="4">
        <v>1.2905390079999997</v>
      </c>
      <c r="N65" s="263">
        <f t="shared" si="2"/>
        <v>0.19045626149511116</v>
      </c>
      <c r="O65" s="217">
        <v>0.14649338094235986</v>
      </c>
      <c r="P65" s="264">
        <v>1</v>
      </c>
      <c r="Q65" s="265"/>
    </row>
    <row r="66" spans="1:17" ht="15" customHeight="1" x14ac:dyDescent="0.25">
      <c r="A66" s="208">
        <v>63</v>
      </c>
      <c r="B66" s="207" t="s">
        <v>501</v>
      </c>
      <c r="C66" s="207" t="s">
        <v>935</v>
      </c>
      <c r="D66" s="207" t="s">
        <v>489</v>
      </c>
      <c r="E66" s="207" t="s">
        <v>1379</v>
      </c>
      <c r="F66" s="206" t="s">
        <v>950</v>
      </c>
      <c r="G66" s="8">
        <v>432521102</v>
      </c>
      <c r="H66" s="206" t="s">
        <v>1018</v>
      </c>
      <c r="I66" s="262" t="s">
        <v>844</v>
      </c>
      <c r="J66" s="264" t="s">
        <v>896</v>
      </c>
      <c r="K66" s="4">
        <v>0.68219999999999992</v>
      </c>
      <c r="L66" s="4">
        <v>0</v>
      </c>
      <c r="M66" s="4">
        <v>0.38934786999999998</v>
      </c>
      <c r="N66" s="263">
        <f t="shared" si="2"/>
        <v>0.4292760627381999</v>
      </c>
      <c r="O66" s="217">
        <v>0.82388988343735048</v>
      </c>
      <c r="P66" s="264">
        <v>1</v>
      </c>
      <c r="Q66" s="265"/>
    </row>
    <row r="67" spans="1:17" ht="15" customHeight="1" x14ac:dyDescent="0.25">
      <c r="A67" s="208">
        <v>64</v>
      </c>
      <c r="B67" s="207" t="s">
        <v>501</v>
      </c>
      <c r="C67" s="207" t="s">
        <v>935</v>
      </c>
      <c r="D67" s="207" t="s">
        <v>489</v>
      </c>
      <c r="E67" s="207" t="s">
        <v>1379</v>
      </c>
      <c r="F67" s="206" t="s">
        <v>950</v>
      </c>
      <c r="G67" s="8">
        <v>432521101</v>
      </c>
      <c r="H67" s="206" t="s">
        <v>1476</v>
      </c>
      <c r="I67" s="262" t="s">
        <v>844</v>
      </c>
      <c r="J67" s="264" t="s">
        <v>896</v>
      </c>
      <c r="K67" s="4">
        <v>1.9045000000000001</v>
      </c>
      <c r="L67" s="4">
        <v>0</v>
      </c>
      <c r="M67" s="4">
        <v>1.1326862089999987</v>
      </c>
      <c r="N67" s="263">
        <f t="shared" si="2"/>
        <v>0.40525796324494689</v>
      </c>
      <c r="O67" s="217">
        <v>0.51808810131042604</v>
      </c>
      <c r="P67" s="264">
        <v>1</v>
      </c>
      <c r="Q67" s="265"/>
    </row>
    <row r="68" spans="1:17" ht="15" customHeight="1" x14ac:dyDescent="0.25">
      <c r="A68" s="208">
        <v>65</v>
      </c>
      <c r="B68" s="207" t="s">
        <v>501</v>
      </c>
      <c r="C68" s="207" t="s">
        <v>935</v>
      </c>
      <c r="D68" s="207" t="s">
        <v>489</v>
      </c>
      <c r="E68" s="207" t="s">
        <v>1379</v>
      </c>
      <c r="F68" s="206" t="s">
        <v>1189</v>
      </c>
      <c r="G68" s="8">
        <v>432522204</v>
      </c>
      <c r="H68" s="206" t="s">
        <v>1019</v>
      </c>
      <c r="I68" s="262" t="s">
        <v>844</v>
      </c>
      <c r="J68" s="264" t="s">
        <v>896</v>
      </c>
      <c r="K68" s="4">
        <v>0.93440000000000001</v>
      </c>
      <c r="L68" s="4">
        <v>0</v>
      </c>
      <c r="M68" s="4">
        <v>0.48452922000000004</v>
      </c>
      <c r="N68" s="263">
        <f t="shared" si="2"/>
        <v>0.48145417380136984</v>
      </c>
      <c r="O68" s="217">
        <v>0.55790012756928997</v>
      </c>
      <c r="P68" s="264">
        <v>1</v>
      </c>
      <c r="Q68" s="265"/>
    </row>
    <row r="69" spans="1:17" ht="15" customHeight="1" x14ac:dyDescent="0.25">
      <c r="A69" s="208">
        <v>66</v>
      </c>
      <c r="B69" s="207" t="s">
        <v>501</v>
      </c>
      <c r="C69" s="207" t="s">
        <v>935</v>
      </c>
      <c r="D69" s="207" t="s">
        <v>489</v>
      </c>
      <c r="E69" s="207" t="s">
        <v>1379</v>
      </c>
      <c r="F69" s="206" t="s">
        <v>1189</v>
      </c>
      <c r="G69" s="8">
        <v>432522202</v>
      </c>
      <c r="H69" s="206" t="s">
        <v>1477</v>
      </c>
      <c r="I69" s="262" t="s">
        <v>844</v>
      </c>
      <c r="J69" s="264" t="s">
        <v>896</v>
      </c>
      <c r="K69" s="4">
        <v>0.48985999999999996</v>
      </c>
      <c r="L69" s="4">
        <v>0</v>
      </c>
      <c r="M69" s="4">
        <v>0.25586399999999998</v>
      </c>
      <c r="N69" s="263">
        <f t="shared" si="2"/>
        <v>0.47767933695341525</v>
      </c>
      <c r="O69" s="217">
        <v>0.50636091472516553</v>
      </c>
      <c r="P69" s="264">
        <v>1</v>
      </c>
      <c r="Q69" s="265"/>
    </row>
    <row r="70" spans="1:17" ht="15" customHeight="1" x14ac:dyDescent="0.25">
      <c r="A70" s="208">
        <v>67</v>
      </c>
      <c r="B70" s="207" t="s">
        <v>501</v>
      </c>
      <c r="C70" s="207" t="s">
        <v>935</v>
      </c>
      <c r="D70" s="207" t="s">
        <v>489</v>
      </c>
      <c r="E70" s="207" t="s">
        <v>1379</v>
      </c>
      <c r="F70" s="206" t="s">
        <v>951</v>
      </c>
      <c r="G70" s="8">
        <v>432522304</v>
      </c>
      <c r="H70" s="206" t="s">
        <v>1478</v>
      </c>
      <c r="I70" s="262" t="s">
        <v>844</v>
      </c>
      <c r="J70" s="264" t="s">
        <v>896</v>
      </c>
      <c r="K70" s="4">
        <v>1.0956000000000001</v>
      </c>
      <c r="L70" s="4">
        <v>0</v>
      </c>
      <c r="M70" s="4">
        <v>0.95439557600000047</v>
      </c>
      <c r="N70" s="263">
        <f t="shared" si="2"/>
        <v>0.12888319094560027</v>
      </c>
      <c r="O70" s="217">
        <v>0.29828293665838368</v>
      </c>
      <c r="P70" s="264">
        <v>1</v>
      </c>
      <c r="Q70" s="265"/>
    </row>
    <row r="71" spans="1:17" ht="15" customHeight="1" x14ac:dyDescent="0.25">
      <c r="A71" s="208">
        <v>68</v>
      </c>
      <c r="B71" s="207" t="s">
        <v>501</v>
      </c>
      <c r="C71" s="207" t="s">
        <v>935</v>
      </c>
      <c r="D71" s="207" t="s">
        <v>489</v>
      </c>
      <c r="E71" s="207" t="s">
        <v>1379</v>
      </c>
      <c r="F71" s="206" t="s">
        <v>951</v>
      </c>
      <c r="G71" s="8">
        <v>432522303</v>
      </c>
      <c r="H71" s="206" t="s">
        <v>951</v>
      </c>
      <c r="I71" s="262" t="s">
        <v>844</v>
      </c>
      <c r="J71" s="264" t="s">
        <v>896</v>
      </c>
      <c r="K71" s="4">
        <v>1.23908</v>
      </c>
      <c r="L71" s="4">
        <v>0</v>
      </c>
      <c r="M71" s="4">
        <v>1.1062909400000001</v>
      </c>
      <c r="N71" s="263">
        <f t="shared" si="2"/>
        <v>0.10716746295638692</v>
      </c>
      <c r="O71" s="217">
        <v>0.58551365194773886</v>
      </c>
      <c r="P71" s="264">
        <v>1</v>
      </c>
      <c r="Q71" s="265"/>
    </row>
    <row r="72" spans="1:17" ht="15" customHeight="1" x14ac:dyDescent="0.25">
      <c r="A72" s="208">
        <v>69</v>
      </c>
      <c r="B72" s="207" t="s">
        <v>501</v>
      </c>
      <c r="C72" s="207" t="s">
        <v>935</v>
      </c>
      <c r="D72" s="207" t="s">
        <v>489</v>
      </c>
      <c r="E72" s="207" t="s">
        <v>1379</v>
      </c>
      <c r="F72" s="206" t="s">
        <v>1380</v>
      </c>
      <c r="G72" s="8">
        <v>432521402</v>
      </c>
      <c r="H72" s="206" t="s">
        <v>1479</v>
      </c>
      <c r="I72" s="262" t="s">
        <v>844</v>
      </c>
      <c r="J72" s="264" t="s">
        <v>896</v>
      </c>
      <c r="K72" s="4">
        <v>0.75363999999999998</v>
      </c>
      <c r="L72" s="4">
        <v>0</v>
      </c>
      <c r="M72" s="4">
        <v>0.65227141000000011</v>
      </c>
      <c r="N72" s="263">
        <f t="shared" si="2"/>
        <v>0.13450532084284256</v>
      </c>
      <c r="O72" s="217">
        <v>0.2528946429819473</v>
      </c>
      <c r="P72" s="264">
        <v>1</v>
      </c>
      <c r="Q72" s="265"/>
    </row>
    <row r="73" spans="1:17" ht="15" customHeight="1" x14ac:dyDescent="0.25">
      <c r="A73" s="208">
        <v>70</v>
      </c>
      <c r="B73" s="207" t="s">
        <v>501</v>
      </c>
      <c r="C73" s="207" t="s">
        <v>935</v>
      </c>
      <c r="D73" s="207" t="s">
        <v>489</v>
      </c>
      <c r="E73" s="207" t="s">
        <v>1379</v>
      </c>
      <c r="F73" s="206" t="s">
        <v>1380</v>
      </c>
      <c r="G73" s="8">
        <v>432521404</v>
      </c>
      <c r="H73" s="206" t="s">
        <v>1480</v>
      </c>
      <c r="I73" s="262" t="s">
        <v>844</v>
      </c>
      <c r="J73" s="264" t="s">
        <v>896</v>
      </c>
      <c r="K73" s="4">
        <v>0.91711999999999994</v>
      </c>
      <c r="L73" s="4">
        <v>0</v>
      </c>
      <c r="M73" s="4">
        <v>0.67999268000000079</v>
      </c>
      <c r="N73" s="263">
        <f t="shared" si="2"/>
        <v>0.25855648115840801</v>
      </c>
      <c r="O73" s="217">
        <v>0.44820813937474091</v>
      </c>
      <c r="P73" s="264">
        <v>1</v>
      </c>
      <c r="Q73" s="265"/>
    </row>
    <row r="74" spans="1:17" ht="15" customHeight="1" x14ac:dyDescent="0.25">
      <c r="A74" s="208">
        <v>71</v>
      </c>
      <c r="B74" s="207" t="s">
        <v>501</v>
      </c>
      <c r="C74" s="207" t="s">
        <v>935</v>
      </c>
      <c r="D74" s="207" t="s">
        <v>489</v>
      </c>
      <c r="E74" s="207" t="s">
        <v>1379</v>
      </c>
      <c r="F74" s="206" t="s">
        <v>1021</v>
      </c>
      <c r="G74" s="8">
        <v>432523502</v>
      </c>
      <c r="H74" s="206" t="s">
        <v>1020</v>
      </c>
      <c r="I74" s="262" t="s">
        <v>844</v>
      </c>
      <c r="J74" s="264" t="s">
        <v>896</v>
      </c>
      <c r="K74" s="4">
        <v>1.3602000000000001</v>
      </c>
      <c r="L74" s="4">
        <v>0</v>
      </c>
      <c r="M74" s="4">
        <v>0.81788048000000035</v>
      </c>
      <c r="N74" s="263">
        <f t="shared" si="2"/>
        <v>0.39870571974709579</v>
      </c>
      <c r="O74" s="217">
        <v>0.71877986789356263</v>
      </c>
      <c r="P74" s="264">
        <v>1</v>
      </c>
      <c r="Q74" s="265"/>
    </row>
    <row r="75" spans="1:17" ht="15" customHeight="1" x14ac:dyDescent="0.25">
      <c r="A75" s="208">
        <v>72</v>
      </c>
      <c r="B75" s="207" t="s">
        <v>501</v>
      </c>
      <c r="C75" s="207" t="s">
        <v>935</v>
      </c>
      <c r="D75" s="207" t="s">
        <v>489</v>
      </c>
      <c r="E75" s="207" t="s">
        <v>1381</v>
      </c>
      <c r="F75" s="206" t="s">
        <v>955</v>
      </c>
      <c r="G75" s="8">
        <v>432542203</v>
      </c>
      <c r="H75" s="206" t="s">
        <v>955</v>
      </c>
      <c r="I75" s="262" t="s">
        <v>844</v>
      </c>
      <c r="J75" s="264" t="s">
        <v>896</v>
      </c>
      <c r="K75" s="4">
        <v>1.3894000000000002</v>
      </c>
      <c r="L75" s="4">
        <v>0</v>
      </c>
      <c r="M75" s="4">
        <v>0.92345501999999868</v>
      </c>
      <c r="N75" s="263">
        <f t="shared" si="2"/>
        <v>0.3353569742334831</v>
      </c>
      <c r="O75" s="217">
        <v>0.42830706425487919</v>
      </c>
      <c r="P75" s="264">
        <v>1</v>
      </c>
      <c r="Q75" s="265"/>
    </row>
    <row r="76" spans="1:17" ht="15" customHeight="1" x14ac:dyDescent="0.25">
      <c r="A76" s="208">
        <v>73</v>
      </c>
      <c r="B76" s="207" t="s">
        <v>501</v>
      </c>
      <c r="C76" s="207" t="s">
        <v>935</v>
      </c>
      <c r="D76" s="207" t="s">
        <v>489</v>
      </c>
      <c r="E76" s="207" t="s">
        <v>1381</v>
      </c>
      <c r="F76" s="206" t="s">
        <v>955</v>
      </c>
      <c r="G76" s="8">
        <v>432542201</v>
      </c>
      <c r="H76" s="206" t="s">
        <v>1036</v>
      </c>
      <c r="I76" s="262" t="s">
        <v>844</v>
      </c>
      <c r="J76" s="264" t="s">
        <v>896</v>
      </c>
      <c r="K76" s="4">
        <v>1.24552</v>
      </c>
      <c r="L76" s="4">
        <v>0</v>
      </c>
      <c r="M76" s="4">
        <v>0.73103198000000003</v>
      </c>
      <c r="N76" s="263">
        <f t="shared" si="2"/>
        <v>0.41307086196929793</v>
      </c>
      <c r="O76" s="217">
        <v>0.51131575547048413</v>
      </c>
      <c r="P76" s="264">
        <v>1</v>
      </c>
      <c r="Q76" s="265"/>
    </row>
    <row r="77" spans="1:17" ht="15" customHeight="1" x14ac:dyDescent="0.25">
      <c r="A77" s="208">
        <v>74</v>
      </c>
      <c r="B77" s="207" t="s">
        <v>501</v>
      </c>
      <c r="C77" s="207" t="s">
        <v>935</v>
      </c>
      <c r="D77" s="207" t="s">
        <v>489</v>
      </c>
      <c r="E77" s="207" t="s">
        <v>1381</v>
      </c>
      <c r="F77" s="206" t="s">
        <v>1032</v>
      </c>
      <c r="G77" s="8">
        <v>432543301</v>
      </c>
      <c r="H77" s="206" t="s">
        <v>1037</v>
      </c>
      <c r="I77" s="262" t="s">
        <v>844</v>
      </c>
      <c r="J77" s="264" t="s">
        <v>896</v>
      </c>
      <c r="K77" s="4">
        <v>1.3035302899999999</v>
      </c>
      <c r="L77" s="4">
        <v>0</v>
      </c>
      <c r="M77" s="4">
        <v>1.2396406609999995</v>
      </c>
      <c r="N77" s="263">
        <f t="shared" si="2"/>
        <v>4.9012769008996634E-2</v>
      </c>
      <c r="O77" s="217">
        <v>0.63822932558099255</v>
      </c>
      <c r="P77" s="264">
        <v>1</v>
      </c>
      <c r="Q77" s="265"/>
    </row>
    <row r="78" spans="1:17" ht="15" customHeight="1" x14ac:dyDescent="0.25">
      <c r="A78" s="208">
        <v>75</v>
      </c>
      <c r="B78" s="207" t="s">
        <v>501</v>
      </c>
      <c r="C78" s="207" t="s">
        <v>935</v>
      </c>
      <c r="D78" s="207" t="s">
        <v>489</v>
      </c>
      <c r="E78" s="207" t="s">
        <v>1381</v>
      </c>
      <c r="F78" s="206" t="s">
        <v>954</v>
      </c>
      <c r="G78" s="8">
        <v>432541404</v>
      </c>
      <c r="H78" s="206" t="s">
        <v>1481</v>
      </c>
      <c r="I78" s="262" t="s">
        <v>1174</v>
      </c>
      <c r="J78" s="264" t="s">
        <v>896</v>
      </c>
      <c r="K78" s="4">
        <v>0.66420000000000001</v>
      </c>
      <c r="L78" s="4">
        <v>0</v>
      </c>
      <c r="M78" s="4">
        <v>0.5628784370000004</v>
      </c>
      <c r="N78" s="263">
        <f t="shared" si="2"/>
        <v>0.15254676753989704</v>
      </c>
      <c r="O78" s="217">
        <v>0.24527892228323289</v>
      </c>
      <c r="P78" s="264">
        <v>1</v>
      </c>
      <c r="Q78" s="265"/>
    </row>
    <row r="79" spans="1:17" ht="15" customHeight="1" x14ac:dyDescent="0.25">
      <c r="A79" s="208">
        <v>76</v>
      </c>
      <c r="B79" s="207" t="s">
        <v>501</v>
      </c>
      <c r="C79" s="207" t="s">
        <v>935</v>
      </c>
      <c r="D79" s="207" t="s">
        <v>489</v>
      </c>
      <c r="E79" s="207" t="s">
        <v>1381</v>
      </c>
      <c r="F79" s="206" t="s">
        <v>954</v>
      </c>
      <c r="G79" s="8">
        <v>432541403</v>
      </c>
      <c r="H79" s="206" t="s">
        <v>1033</v>
      </c>
      <c r="I79" s="262" t="s">
        <v>1174</v>
      </c>
      <c r="J79" s="264" t="s">
        <v>896</v>
      </c>
      <c r="K79" s="4">
        <v>1.0509999999999999</v>
      </c>
      <c r="L79" s="4">
        <v>0</v>
      </c>
      <c r="M79" s="4">
        <v>0.62204184530000017</v>
      </c>
      <c r="N79" s="263">
        <f t="shared" si="2"/>
        <v>0.40814286841103692</v>
      </c>
      <c r="O79" s="217">
        <v>0.57796541120955536</v>
      </c>
      <c r="P79" s="264">
        <v>1</v>
      </c>
      <c r="Q79" s="265"/>
    </row>
    <row r="80" spans="1:17" ht="15" customHeight="1" x14ac:dyDescent="0.25">
      <c r="A80" s="208">
        <v>77</v>
      </c>
      <c r="B80" s="207" t="s">
        <v>501</v>
      </c>
      <c r="C80" s="207" t="s">
        <v>935</v>
      </c>
      <c r="D80" s="207" t="s">
        <v>489</v>
      </c>
      <c r="E80" s="207" t="s">
        <v>1381</v>
      </c>
      <c r="F80" s="206" t="s">
        <v>1034</v>
      </c>
      <c r="G80" s="8">
        <v>432541502</v>
      </c>
      <c r="H80" s="206" t="s">
        <v>1035</v>
      </c>
      <c r="I80" s="262" t="s">
        <v>844</v>
      </c>
      <c r="J80" s="264" t="s">
        <v>896</v>
      </c>
      <c r="K80" s="4">
        <v>0.67520000000000002</v>
      </c>
      <c r="L80" s="4">
        <v>0</v>
      </c>
      <c r="M80" s="4">
        <v>0.61114677599999978</v>
      </c>
      <c r="N80" s="263">
        <f t="shared" si="2"/>
        <v>9.4865556872038265E-2</v>
      </c>
      <c r="O80" s="217">
        <v>0.26541815773287802</v>
      </c>
      <c r="P80" s="264">
        <v>1</v>
      </c>
      <c r="Q80" s="265"/>
    </row>
    <row r="81" spans="1:17" ht="15" customHeight="1" x14ac:dyDescent="0.25">
      <c r="A81" s="208">
        <v>78</v>
      </c>
      <c r="B81" s="207" t="s">
        <v>501</v>
      </c>
      <c r="C81" s="207" t="s">
        <v>935</v>
      </c>
      <c r="D81" s="207" t="s">
        <v>489</v>
      </c>
      <c r="E81" s="207" t="s">
        <v>1381</v>
      </c>
      <c r="F81" s="206" t="s">
        <v>1034</v>
      </c>
      <c r="G81" s="8">
        <v>432541501</v>
      </c>
      <c r="H81" s="206" t="s">
        <v>1034</v>
      </c>
      <c r="I81" s="262" t="s">
        <v>844</v>
      </c>
      <c r="J81" s="264" t="s">
        <v>896</v>
      </c>
      <c r="K81" s="4">
        <v>1.0192000000000001</v>
      </c>
      <c r="L81" s="4">
        <v>0</v>
      </c>
      <c r="M81" s="4">
        <v>0.60181566379999996</v>
      </c>
      <c r="N81" s="263">
        <f t="shared" si="2"/>
        <v>0.40952152295918376</v>
      </c>
      <c r="O81" s="217">
        <v>0.59471483912454337</v>
      </c>
      <c r="P81" s="264">
        <v>1</v>
      </c>
      <c r="Q81" s="265"/>
    </row>
    <row r="82" spans="1:17" ht="15" customHeight="1" x14ac:dyDescent="0.25">
      <c r="A82" s="208">
        <v>79</v>
      </c>
      <c r="B82" s="207" t="s">
        <v>501</v>
      </c>
      <c r="C82" s="207" t="s">
        <v>935</v>
      </c>
      <c r="D82" s="207" t="s">
        <v>489</v>
      </c>
      <c r="E82" s="207" t="s">
        <v>1381</v>
      </c>
      <c r="F82" s="206" t="s">
        <v>956</v>
      </c>
      <c r="G82" s="8">
        <v>432544601</v>
      </c>
      <c r="H82" s="206" t="s">
        <v>1482</v>
      </c>
      <c r="I82" s="262" t="s">
        <v>844</v>
      </c>
      <c r="J82" s="264" t="s">
        <v>896</v>
      </c>
      <c r="K82" s="4">
        <v>0.89332</v>
      </c>
      <c r="L82" s="4">
        <v>0</v>
      </c>
      <c r="M82" s="4">
        <v>0.5088899699999998</v>
      </c>
      <c r="N82" s="263">
        <f t="shared" si="2"/>
        <v>0.43033854609770317</v>
      </c>
      <c r="O82" s="217">
        <v>0.51753989482003637</v>
      </c>
      <c r="P82" s="264">
        <v>1</v>
      </c>
      <c r="Q82" s="265"/>
    </row>
    <row r="83" spans="1:17" ht="15" customHeight="1" x14ac:dyDescent="0.25">
      <c r="A83" s="208">
        <v>80</v>
      </c>
      <c r="B83" s="207" t="s">
        <v>501</v>
      </c>
      <c r="C83" s="207" t="s">
        <v>935</v>
      </c>
      <c r="D83" s="207" t="s">
        <v>489</v>
      </c>
      <c r="E83" s="207" t="s">
        <v>1381</v>
      </c>
      <c r="F83" s="206" t="s">
        <v>956</v>
      </c>
      <c r="G83" s="8">
        <v>432544602</v>
      </c>
      <c r="H83" s="206" t="s">
        <v>956</v>
      </c>
      <c r="I83" s="262" t="s">
        <v>844</v>
      </c>
      <c r="J83" s="264" t="s">
        <v>896</v>
      </c>
      <c r="K83" s="4">
        <v>0.82504</v>
      </c>
      <c r="L83" s="4">
        <v>0</v>
      </c>
      <c r="M83" s="4">
        <v>0.42235747999999995</v>
      </c>
      <c r="N83" s="263">
        <f t="shared" ref="N83:N114" si="3">(K83-M83)/K83</f>
        <v>0.48807635993406384</v>
      </c>
      <c r="O83" s="217">
        <v>0.59487914392844365</v>
      </c>
      <c r="P83" s="264">
        <v>1</v>
      </c>
      <c r="Q83" s="265"/>
    </row>
    <row r="84" spans="1:17" ht="15" customHeight="1" x14ac:dyDescent="0.25">
      <c r="A84" s="208">
        <v>81</v>
      </c>
      <c r="B84" s="207" t="s">
        <v>501</v>
      </c>
      <c r="C84" s="207" t="s">
        <v>935</v>
      </c>
      <c r="D84" s="207" t="s">
        <v>489</v>
      </c>
      <c r="E84" s="207" t="s">
        <v>1382</v>
      </c>
      <c r="F84" s="206" t="s">
        <v>1190</v>
      </c>
      <c r="G84" s="8">
        <v>432532101</v>
      </c>
      <c r="H84" s="206" t="s">
        <v>1028</v>
      </c>
      <c r="I84" s="262" t="s">
        <v>844</v>
      </c>
      <c r="J84" s="264" t="s">
        <v>896</v>
      </c>
      <c r="K84" s="4">
        <v>0.56179999999999997</v>
      </c>
      <c r="L84" s="4">
        <v>0</v>
      </c>
      <c r="M84" s="4">
        <v>0.32366446000000004</v>
      </c>
      <c r="N84" s="263">
        <f t="shared" si="3"/>
        <v>0.42387956568173718</v>
      </c>
      <c r="O84" s="217">
        <v>0.8197415894250768</v>
      </c>
      <c r="P84" s="264">
        <v>1</v>
      </c>
      <c r="Q84" s="265"/>
    </row>
    <row r="85" spans="1:17" ht="15" customHeight="1" x14ac:dyDescent="0.25">
      <c r="A85" s="208">
        <v>82</v>
      </c>
      <c r="B85" s="207" t="s">
        <v>501</v>
      </c>
      <c r="C85" s="207" t="s">
        <v>935</v>
      </c>
      <c r="D85" s="207" t="s">
        <v>489</v>
      </c>
      <c r="E85" s="207" t="s">
        <v>1382</v>
      </c>
      <c r="F85" s="206" t="s">
        <v>1190</v>
      </c>
      <c r="G85" s="8">
        <v>432532103</v>
      </c>
      <c r="H85" s="206" t="s">
        <v>1029</v>
      </c>
      <c r="I85" s="262" t="s">
        <v>844</v>
      </c>
      <c r="J85" s="264" t="s">
        <v>896</v>
      </c>
      <c r="K85" s="4">
        <v>0.17519999999999999</v>
      </c>
      <c r="L85" s="4">
        <v>0</v>
      </c>
      <c r="M85" s="4">
        <v>8.915886000000002E-2</v>
      </c>
      <c r="N85" s="263">
        <f t="shared" si="3"/>
        <v>0.49110239726027383</v>
      </c>
      <c r="O85" s="217">
        <v>0.51362081799121739</v>
      </c>
      <c r="P85" s="264">
        <v>1</v>
      </c>
      <c r="Q85" s="265"/>
    </row>
    <row r="86" spans="1:17" ht="15" customHeight="1" x14ac:dyDescent="0.25">
      <c r="A86" s="208">
        <v>83</v>
      </c>
      <c r="B86" s="207" t="s">
        <v>501</v>
      </c>
      <c r="C86" s="207" t="s">
        <v>935</v>
      </c>
      <c r="D86" s="207" t="s">
        <v>489</v>
      </c>
      <c r="E86" s="207" t="s">
        <v>1382</v>
      </c>
      <c r="F86" s="206" t="s">
        <v>1190</v>
      </c>
      <c r="G86" s="8">
        <v>432532104</v>
      </c>
      <c r="H86" s="206" t="s">
        <v>1030</v>
      </c>
      <c r="I86" s="262" t="s">
        <v>844</v>
      </c>
      <c r="J86" s="264" t="s">
        <v>896</v>
      </c>
      <c r="K86" s="4">
        <v>0.52939999999999998</v>
      </c>
      <c r="L86" s="4">
        <v>0</v>
      </c>
      <c r="M86" s="4">
        <v>0.26334712999999998</v>
      </c>
      <c r="N86" s="263">
        <f t="shared" si="3"/>
        <v>0.50255547789950894</v>
      </c>
      <c r="O86" s="217">
        <v>0.71626935189690832</v>
      </c>
      <c r="P86" s="264">
        <v>1</v>
      </c>
      <c r="Q86" s="265"/>
    </row>
    <row r="87" spans="1:17" ht="15" customHeight="1" x14ac:dyDescent="0.25">
      <c r="A87" s="208">
        <v>84</v>
      </c>
      <c r="B87" s="207" t="s">
        <v>501</v>
      </c>
      <c r="C87" s="207" t="s">
        <v>935</v>
      </c>
      <c r="D87" s="207" t="s">
        <v>489</v>
      </c>
      <c r="E87" s="207" t="s">
        <v>1382</v>
      </c>
      <c r="F87" s="206" t="s">
        <v>1184</v>
      </c>
      <c r="G87" s="8">
        <v>432533301</v>
      </c>
      <c r="H87" s="206" t="s">
        <v>1031</v>
      </c>
      <c r="I87" s="262" t="s">
        <v>844</v>
      </c>
      <c r="J87" s="264" t="s">
        <v>896</v>
      </c>
      <c r="K87" s="4">
        <v>1.7300999999999997</v>
      </c>
      <c r="L87" s="4">
        <v>0</v>
      </c>
      <c r="M87" s="4">
        <v>1.4382464896999987</v>
      </c>
      <c r="N87" s="263">
        <f t="shared" si="3"/>
        <v>0.16869170007514081</v>
      </c>
      <c r="O87" s="217">
        <v>0.65958250367056781</v>
      </c>
      <c r="P87" s="264">
        <v>1</v>
      </c>
      <c r="Q87" s="265"/>
    </row>
    <row r="88" spans="1:17" ht="15" customHeight="1" x14ac:dyDescent="0.25">
      <c r="A88" s="208">
        <v>85</v>
      </c>
      <c r="B88" s="207" t="s">
        <v>501</v>
      </c>
      <c r="C88" s="207" t="s">
        <v>935</v>
      </c>
      <c r="D88" s="207" t="s">
        <v>489</v>
      </c>
      <c r="E88" s="207" t="s">
        <v>1382</v>
      </c>
      <c r="F88" s="206" t="s">
        <v>952</v>
      </c>
      <c r="G88" s="8">
        <v>432531201</v>
      </c>
      <c r="H88" s="206" t="s">
        <v>1022</v>
      </c>
      <c r="I88" s="262" t="s">
        <v>844</v>
      </c>
      <c r="J88" s="264" t="s">
        <v>896</v>
      </c>
      <c r="K88" s="4">
        <v>0.90139999999999998</v>
      </c>
      <c r="L88" s="4">
        <v>0</v>
      </c>
      <c r="M88" s="4">
        <v>0.58507740000000019</v>
      </c>
      <c r="N88" s="263">
        <f t="shared" si="3"/>
        <v>0.35092367428444621</v>
      </c>
      <c r="O88" s="217">
        <v>0.43614421090147371</v>
      </c>
      <c r="P88" s="264">
        <v>1</v>
      </c>
      <c r="Q88" s="265"/>
    </row>
    <row r="89" spans="1:17" ht="15" customHeight="1" x14ac:dyDescent="0.25">
      <c r="A89" s="208">
        <v>86</v>
      </c>
      <c r="B89" s="207" t="s">
        <v>501</v>
      </c>
      <c r="C89" s="207" t="s">
        <v>935</v>
      </c>
      <c r="D89" s="207" t="s">
        <v>489</v>
      </c>
      <c r="E89" s="207" t="s">
        <v>1382</v>
      </c>
      <c r="F89" s="206" t="s">
        <v>952</v>
      </c>
      <c r="G89" s="8">
        <v>432531203</v>
      </c>
      <c r="H89" s="206" t="s">
        <v>1024</v>
      </c>
      <c r="I89" s="262" t="s">
        <v>895</v>
      </c>
      <c r="J89" s="264" t="s">
        <v>896</v>
      </c>
      <c r="K89" s="4">
        <v>0.41559999999999997</v>
      </c>
      <c r="L89" s="4">
        <v>0</v>
      </c>
      <c r="M89" s="4">
        <v>0.38612832000000008</v>
      </c>
      <c r="N89" s="263">
        <f t="shared" si="3"/>
        <v>7.0913570741096943E-2</v>
      </c>
      <c r="O89" s="217">
        <v>0.15465898691664071</v>
      </c>
      <c r="P89" s="264">
        <v>1</v>
      </c>
      <c r="Q89" s="265"/>
    </row>
    <row r="90" spans="1:17" ht="15" customHeight="1" x14ac:dyDescent="0.25">
      <c r="A90" s="208">
        <v>87</v>
      </c>
      <c r="B90" s="207" t="s">
        <v>501</v>
      </c>
      <c r="C90" s="207" t="s">
        <v>935</v>
      </c>
      <c r="D90" s="207" t="s">
        <v>489</v>
      </c>
      <c r="E90" s="207" t="s">
        <v>1382</v>
      </c>
      <c r="F90" s="206" t="s">
        <v>952</v>
      </c>
      <c r="G90" s="8">
        <v>432531202</v>
      </c>
      <c r="H90" s="206" t="s">
        <v>1023</v>
      </c>
      <c r="I90" s="262" t="s">
        <v>1174</v>
      </c>
      <c r="J90" s="264" t="s">
        <v>896</v>
      </c>
      <c r="K90" s="4">
        <v>0.26219999999999999</v>
      </c>
      <c r="L90" s="4">
        <v>0</v>
      </c>
      <c r="M90" s="4">
        <v>0.16051641999999999</v>
      </c>
      <c r="N90" s="263">
        <f t="shared" si="3"/>
        <v>0.38780922959572844</v>
      </c>
      <c r="O90" s="217">
        <v>0.8374197079073572</v>
      </c>
      <c r="P90" s="264">
        <v>1</v>
      </c>
      <c r="Q90" s="265"/>
    </row>
    <row r="91" spans="1:17" ht="15" customHeight="1" x14ac:dyDescent="0.25">
      <c r="A91" s="208">
        <v>88</v>
      </c>
      <c r="B91" s="207" t="s">
        <v>501</v>
      </c>
      <c r="C91" s="207" t="s">
        <v>935</v>
      </c>
      <c r="D91" s="207" t="s">
        <v>489</v>
      </c>
      <c r="E91" s="207" t="s">
        <v>1382</v>
      </c>
      <c r="F91" s="206" t="s">
        <v>953</v>
      </c>
      <c r="G91" s="8">
        <v>432531401</v>
      </c>
      <c r="H91" s="206" t="s">
        <v>1025</v>
      </c>
      <c r="I91" s="262" t="s">
        <v>844</v>
      </c>
      <c r="J91" s="264" t="s">
        <v>896</v>
      </c>
      <c r="K91" s="4">
        <v>1.3965359999999998</v>
      </c>
      <c r="L91" s="4">
        <v>0</v>
      </c>
      <c r="M91" s="4">
        <v>0.87538463999999894</v>
      </c>
      <c r="N91" s="263">
        <f t="shared" si="3"/>
        <v>0.37317431129595008</v>
      </c>
      <c r="O91" s="217">
        <v>0.42246312531850239</v>
      </c>
      <c r="P91" s="264">
        <v>1</v>
      </c>
      <c r="Q91" s="265"/>
    </row>
    <row r="92" spans="1:17" ht="15" customHeight="1" x14ac:dyDescent="0.25">
      <c r="A92" s="208">
        <v>89</v>
      </c>
      <c r="B92" s="207" t="s">
        <v>501</v>
      </c>
      <c r="C92" s="207" t="s">
        <v>935</v>
      </c>
      <c r="D92" s="207" t="s">
        <v>489</v>
      </c>
      <c r="E92" s="207" t="s">
        <v>1382</v>
      </c>
      <c r="F92" s="206" t="s">
        <v>953</v>
      </c>
      <c r="G92" s="8">
        <v>432531403</v>
      </c>
      <c r="H92" s="206" t="s">
        <v>1026</v>
      </c>
      <c r="I92" s="262" t="s">
        <v>844</v>
      </c>
      <c r="J92" s="264" t="s">
        <v>896</v>
      </c>
      <c r="K92" s="4">
        <v>0.42080000000000001</v>
      </c>
      <c r="L92" s="4">
        <v>0</v>
      </c>
      <c r="M92" s="4">
        <v>0.31085647999999994</v>
      </c>
      <c r="N92" s="263">
        <f t="shared" si="3"/>
        <v>0.26127262357414466</v>
      </c>
      <c r="O92" s="217">
        <v>0.35124694972142034</v>
      </c>
      <c r="P92" s="264">
        <v>1</v>
      </c>
      <c r="Q92" s="265"/>
    </row>
    <row r="93" spans="1:17" ht="15" customHeight="1" x14ac:dyDescent="0.25">
      <c r="A93" s="208">
        <v>90</v>
      </c>
      <c r="B93" s="207" t="s">
        <v>501</v>
      </c>
      <c r="C93" s="207" t="s">
        <v>935</v>
      </c>
      <c r="D93" s="207" t="s">
        <v>489</v>
      </c>
      <c r="E93" s="207" t="s">
        <v>1382</v>
      </c>
      <c r="F93" s="206" t="s">
        <v>953</v>
      </c>
      <c r="G93" s="8">
        <v>432531406</v>
      </c>
      <c r="H93" s="206" t="s">
        <v>825</v>
      </c>
      <c r="I93" s="262" t="s">
        <v>844</v>
      </c>
      <c r="J93" s="264" t="s">
        <v>896</v>
      </c>
      <c r="K93" s="4">
        <v>0.94690799999999986</v>
      </c>
      <c r="L93" s="4">
        <v>0</v>
      </c>
      <c r="M93" s="4">
        <v>0.59141073000000022</v>
      </c>
      <c r="N93" s="263">
        <f t="shared" si="3"/>
        <v>0.37542957710780739</v>
      </c>
      <c r="O93" s="217">
        <v>0.58788925033909722</v>
      </c>
      <c r="P93" s="264">
        <v>1</v>
      </c>
      <c r="Q93" s="265"/>
    </row>
    <row r="94" spans="1:17" ht="15" customHeight="1" x14ac:dyDescent="0.25">
      <c r="A94" s="208">
        <v>91</v>
      </c>
      <c r="B94" s="207" t="s">
        <v>501</v>
      </c>
      <c r="C94" s="207" t="s">
        <v>935</v>
      </c>
      <c r="D94" s="207" t="s">
        <v>489</v>
      </c>
      <c r="E94" s="207" t="s">
        <v>1382</v>
      </c>
      <c r="F94" s="206" t="s">
        <v>953</v>
      </c>
      <c r="G94" s="8">
        <v>432531404</v>
      </c>
      <c r="H94" s="206" t="s">
        <v>1483</v>
      </c>
      <c r="I94" s="262" t="s">
        <v>844</v>
      </c>
      <c r="J94" s="264" t="s">
        <v>896</v>
      </c>
      <c r="K94" s="4">
        <v>0.22819999999999996</v>
      </c>
      <c r="L94" s="4">
        <v>0</v>
      </c>
      <c r="M94" s="4">
        <v>0.19654624000000004</v>
      </c>
      <c r="N94" s="263">
        <f t="shared" si="3"/>
        <v>0.13871060473269028</v>
      </c>
      <c r="O94" s="217">
        <v>0.20545758561955807</v>
      </c>
      <c r="P94" s="264">
        <v>1</v>
      </c>
      <c r="Q94" s="265"/>
    </row>
    <row r="95" spans="1:17" ht="15" customHeight="1" x14ac:dyDescent="0.25">
      <c r="A95" s="208">
        <v>92</v>
      </c>
      <c r="B95" s="207" t="s">
        <v>501</v>
      </c>
      <c r="C95" s="207" t="s">
        <v>935</v>
      </c>
      <c r="D95" s="207" t="s">
        <v>489</v>
      </c>
      <c r="E95" s="207" t="s">
        <v>1382</v>
      </c>
      <c r="F95" s="206" t="s">
        <v>953</v>
      </c>
      <c r="G95" s="8">
        <v>432531405</v>
      </c>
      <c r="H95" s="206" t="s">
        <v>1027</v>
      </c>
      <c r="I95" s="262" t="s">
        <v>844</v>
      </c>
      <c r="J95" s="264" t="s">
        <v>896</v>
      </c>
      <c r="K95" s="4">
        <v>1.1019000000000001</v>
      </c>
      <c r="L95" s="4">
        <v>0</v>
      </c>
      <c r="M95" s="4">
        <v>0.77862630170000013</v>
      </c>
      <c r="N95" s="263">
        <f t="shared" si="3"/>
        <v>0.29337843570196925</v>
      </c>
      <c r="O95" s="217">
        <v>0.41425458849918484</v>
      </c>
      <c r="P95" s="264">
        <v>1</v>
      </c>
      <c r="Q95" s="265"/>
    </row>
    <row r="96" spans="1:17" ht="15" customHeight="1" x14ac:dyDescent="0.25">
      <c r="A96" s="208">
        <v>93</v>
      </c>
      <c r="B96" s="207" t="s">
        <v>501</v>
      </c>
      <c r="C96" s="207" t="s">
        <v>935</v>
      </c>
      <c r="D96" s="207" t="s">
        <v>489</v>
      </c>
      <c r="E96" s="207" t="s">
        <v>1383</v>
      </c>
      <c r="F96" s="206" t="s">
        <v>949</v>
      </c>
      <c r="G96" s="8">
        <v>432513104</v>
      </c>
      <c r="H96" s="206" t="s">
        <v>949</v>
      </c>
      <c r="I96" s="262" t="s">
        <v>844</v>
      </c>
      <c r="J96" s="264" t="s">
        <v>896</v>
      </c>
      <c r="K96" s="4">
        <v>1.2882</v>
      </c>
      <c r="L96" s="4">
        <v>0</v>
      </c>
      <c r="M96" s="4">
        <v>0.66625952570000024</v>
      </c>
      <c r="N96" s="263">
        <f t="shared" si="3"/>
        <v>0.48279807040832151</v>
      </c>
      <c r="O96" s="217">
        <v>0.58408710921550833</v>
      </c>
      <c r="P96" s="264">
        <v>1</v>
      </c>
      <c r="Q96" s="265"/>
    </row>
    <row r="97" spans="1:17" ht="15" customHeight="1" x14ac:dyDescent="0.25">
      <c r="A97" s="208">
        <v>94</v>
      </c>
      <c r="B97" s="207" t="s">
        <v>501</v>
      </c>
      <c r="C97" s="207" t="s">
        <v>935</v>
      </c>
      <c r="D97" s="207" t="s">
        <v>489</v>
      </c>
      <c r="E97" s="207" t="s">
        <v>1383</v>
      </c>
      <c r="F97" s="206" t="s">
        <v>949</v>
      </c>
      <c r="G97" s="8">
        <v>432513102</v>
      </c>
      <c r="H97" s="206" t="s">
        <v>1017</v>
      </c>
      <c r="I97" s="262" t="s">
        <v>844</v>
      </c>
      <c r="J97" s="264" t="s">
        <v>896</v>
      </c>
      <c r="K97" s="4">
        <v>1.3851</v>
      </c>
      <c r="L97" s="4">
        <v>0</v>
      </c>
      <c r="M97" s="4">
        <v>0.88301764999999954</v>
      </c>
      <c r="N97" s="263">
        <f t="shared" si="3"/>
        <v>0.36248815969966103</v>
      </c>
      <c r="O97" s="217">
        <v>0.48010073933923658</v>
      </c>
      <c r="P97" s="264">
        <v>1</v>
      </c>
      <c r="Q97" s="265"/>
    </row>
    <row r="98" spans="1:17" ht="15" customHeight="1" x14ac:dyDescent="0.25">
      <c r="A98" s="208">
        <v>95</v>
      </c>
      <c r="B98" s="207" t="s">
        <v>501</v>
      </c>
      <c r="C98" s="207" t="s">
        <v>935</v>
      </c>
      <c r="D98" s="207" t="s">
        <v>489</v>
      </c>
      <c r="E98" s="207" t="s">
        <v>1383</v>
      </c>
      <c r="F98" s="206" t="s">
        <v>1191</v>
      </c>
      <c r="G98" s="8">
        <v>432511504</v>
      </c>
      <c r="H98" s="206" t="s">
        <v>1013</v>
      </c>
      <c r="I98" s="262" t="s">
        <v>895</v>
      </c>
      <c r="J98" s="264" t="s">
        <v>896</v>
      </c>
      <c r="K98" s="4">
        <v>4.2710000000000008</v>
      </c>
      <c r="L98" s="4">
        <v>0</v>
      </c>
      <c r="M98" s="4">
        <v>2.3670254199999992</v>
      </c>
      <c r="N98" s="263">
        <f t="shared" si="3"/>
        <v>0.44579128541325247</v>
      </c>
      <c r="O98" s="217">
        <v>0.52554161405037392</v>
      </c>
      <c r="P98" s="264">
        <v>1</v>
      </c>
      <c r="Q98" s="265"/>
    </row>
    <row r="99" spans="1:17" ht="15" customHeight="1" x14ac:dyDescent="0.25">
      <c r="A99" s="208">
        <v>96</v>
      </c>
      <c r="B99" s="207" t="s">
        <v>501</v>
      </c>
      <c r="C99" s="207" t="s">
        <v>935</v>
      </c>
      <c r="D99" s="207" t="s">
        <v>489</v>
      </c>
      <c r="E99" s="207" t="s">
        <v>1383</v>
      </c>
      <c r="F99" s="206" t="s">
        <v>947</v>
      </c>
      <c r="G99" s="8">
        <v>432512202</v>
      </c>
      <c r="H99" s="206" t="s">
        <v>1014</v>
      </c>
      <c r="I99" s="262" t="s">
        <v>844</v>
      </c>
      <c r="J99" s="264" t="s">
        <v>896</v>
      </c>
      <c r="K99" s="4">
        <v>1.2121999999999999</v>
      </c>
      <c r="L99" s="4">
        <v>0</v>
      </c>
      <c r="M99" s="4">
        <v>0.78272901510000037</v>
      </c>
      <c r="N99" s="263">
        <f t="shared" si="3"/>
        <v>0.35429053365781193</v>
      </c>
      <c r="O99" s="217">
        <v>0.43048987852802201</v>
      </c>
      <c r="P99" s="264">
        <v>1</v>
      </c>
      <c r="Q99" s="265"/>
    </row>
    <row r="100" spans="1:17" ht="15" customHeight="1" x14ac:dyDescent="0.25">
      <c r="A100" s="208">
        <v>97</v>
      </c>
      <c r="B100" s="207" t="s">
        <v>501</v>
      </c>
      <c r="C100" s="207" t="s">
        <v>935</v>
      </c>
      <c r="D100" s="207" t="s">
        <v>489</v>
      </c>
      <c r="E100" s="207" t="s">
        <v>1383</v>
      </c>
      <c r="F100" s="206" t="s">
        <v>1188</v>
      </c>
      <c r="G100" s="8">
        <v>432511302</v>
      </c>
      <c r="H100" s="206" t="s">
        <v>1012</v>
      </c>
      <c r="I100" s="262" t="s">
        <v>844</v>
      </c>
      <c r="J100" s="264" t="s">
        <v>896</v>
      </c>
      <c r="K100" s="4">
        <v>0.4592</v>
      </c>
      <c r="L100" s="4">
        <v>0</v>
      </c>
      <c r="M100" s="4">
        <v>0.30401807000000014</v>
      </c>
      <c r="N100" s="263">
        <f t="shared" si="3"/>
        <v>0.3379397430313586</v>
      </c>
      <c r="O100" s="217">
        <v>0.45270802214849437</v>
      </c>
      <c r="P100" s="264">
        <v>1</v>
      </c>
      <c r="Q100" s="265"/>
    </row>
    <row r="101" spans="1:17" ht="15" customHeight="1" x14ac:dyDescent="0.25">
      <c r="A101" s="208">
        <v>98</v>
      </c>
      <c r="B101" s="207" t="s">
        <v>501</v>
      </c>
      <c r="C101" s="207" t="s">
        <v>935</v>
      </c>
      <c r="D101" s="207" t="s">
        <v>489</v>
      </c>
      <c r="E101" s="207" t="s">
        <v>1383</v>
      </c>
      <c r="F101" s="206" t="s">
        <v>948</v>
      </c>
      <c r="G101" s="8">
        <v>432512402</v>
      </c>
      <c r="H101" s="206" t="s">
        <v>1015</v>
      </c>
      <c r="I101" s="262" t="s">
        <v>844</v>
      </c>
      <c r="J101" s="264" t="s">
        <v>896</v>
      </c>
      <c r="K101" s="4">
        <v>0.74880000000000013</v>
      </c>
      <c r="L101" s="4">
        <v>0</v>
      </c>
      <c r="M101" s="4">
        <v>0.59989477000000013</v>
      </c>
      <c r="N101" s="263">
        <f t="shared" si="3"/>
        <v>0.19885848023504271</v>
      </c>
      <c r="O101" s="217">
        <v>0.31515820808962691</v>
      </c>
      <c r="P101" s="264">
        <v>1</v>
      </c>
      <c r="Q101" s="265"/>
    </row>
    <row r="102" spans="1:17" ht="15" customHeight="1" x14ac:dyDescent="0.25">
      <c r="A102" s="208">
        <v>99</v>
      </c>
      <c r="B102" s="207" t="s">
        <v>501</v>
      </c>
      <c r="C102" s="207" t="s">
        <v>935</v>
      </c>
      <c r="D102" s="207" t="s">
        <v>489</v>
      </c>
      <c r="E102" s="207" t="s">
        <v>1383</v>
      </c>
      <c r="F102" s="206" t="s">
        <v>948</v>
      </c>
      <c r="G102" s="8">
        <v>432512403</v>
      </c>
      <c r="H102" s="206" t="s">
        <v>1016</v>
      </c>
      <c r="I102" s="262" t="s">
        <v>844</v>
      </c>
      <c r="J102" s="264" t="s">
        <v>896</v>
      </c>
      <c r="K102" s="4">
        <v>0.9798</v>
      </c>
      <c r="L102" s="4">
        <v>0</v>
      </c>
      <c r="M102" s="4">
        <v>0.64752669099999971</v>
      </c>
      <c r="N102" s="263">
        <f t="shared" si="3"/>
        <v>0.33912360583792639</v>
      </c>
      <c r="O102" s="217">
        <v>0.5290309606613095</v>
      </c>
      <c r="P102" s="264">
        <v>1</v>
      </c>
      <c r="Q102" s="265"/>
    </row>
    <row r="103" spans="1:17" ht="15" customHeight="1" x14ac:dyDescent="0.25">
      <c r="A103" s="208">
        <v>100</v>
      </c>
      <c r="B103" s="207" t="s">
        <v>501</v>
      </c>
      <c r="C103" s="207" t="s">
        <v>935</v>
      </c>
      <c r="D103" s="207" t="s">
        <v>489</v>
      </c>
      <c r="E103" s="207" t="s">
        <v>1383</v>
      </c>
      <c r="F103" s="206" t="s">
        <v>948</v>
      </c>
      <c r="G103" s="8">
        <v>432512401</v>
      </c>
      <c r="H103" s="206" t="s">
        <v>1484</v>
      </c>
      <c r="I103" s="262" t="s">
        <v>844</v>
      </c>
      <c r="J103" s="264" t="s">
        <v>896</v>
      </c>
      <c r="K103" s="4">
        <v>1.1280999999999999</v>
      </c>
      <c r="L103" s="4">
        <v>0</v>
      </c>
      <c r="M103" s="4">
        <v>0.92312766999999929</v>
      </c>
      <c r="N103" s="263">
        <f t="shared" si="3"/>
        <v>0.18169695062494515</v>
      </c>
      <c r="O103" s="217">
        <v>0.24671870828630704</v>
      </c>
      <c r="P103" s="264">
        <v>1</v>
      </c>
      <c r="Q103" s="265"/>
    </row>
    <row r="104" spans="1:17" ht="15" customHeight="1" x14ac:dyDescent="0.25">
      <c r="A104" s="208">
        <v>101</v>
      </c>
      <c r="B104" s="207" t="s">
        <v>501</v>
      </c>
      <c r="C104" s="207" t="s">
        <v>549</v>
      </c>
      <c r="D104" s="207" t="s">
        <v>1384</v>
      </c>
      <c r="E104" s="207" t="s">
        <v>1385</v>
      </c>
      <c r="F104" s="206" t="s">
        <v>1204</v>
      </c>
      <c r="G104" s="8">
        <v>452113205</v>
      </c>
      <c r="H104" s="206" t="s">
        <v>914</v>
      </c>
      <c r="I104" s="262" t="s">
        <v>895</v>
      </c>
      <c r="J104" s="264" t="s">
        <v>896</v>
      </c>
      <c r="K104" s="4">
        <v>2.8126799999999998</v>
      </c>
      <c r="L104" s="4">
        <v>0</v>
      </c>
      <c r="M104" s="4">
        <v>1.4637659649999994</v>
      </c>
      <c r="N104" s="263">
        <f t="shared" si="3"/>
        <v>0.47958318578722092</v>
      </c>
      <c r="O104" s="217">
        <v>0.53008790454199439</v>
      </c>
      <c r="P104" s="264">
        <v>1</v>
      </c>
      <c r="Q104" s="265"/>
    </row>
    <row r="105" spans="1:17" ht="15" customHeight="1" x14ac:dyDescent="0.25">
      <c r="A105" s="208">
        <v>102</v>
      </c>
      <c r="B105" s="207" t="s">
        <v>501</v>
      </c>
      <c r="C105" s="207" t="s">
        <v>549</v>
      </c>
      <c r="D105" s="207" t="s">
        <v>1384</v>
      </c>
      <c r="E105" s="207" t="s">
        <v>1385</v>
      </c>
      <c r="F105" s="206" t="s">
        <v>1204</v>
      </c>
      <c r="G105" s="8">
        <v>452113203</v>
      </c>
      <c r="H105" s="206" t="s">
        <v>844</v>
      </c>
      <c r="I105" s="262" t="s">
        <v>895</v>
      </c>
      <c r="J105" s="264" t="s">
        <v>896</v>
      </c>
      <c r="K105" s="4">
        <v>2.335</v>
      </c>
      <c r="L105" s="4">
        <v>0</v>
      </c>
      <c r="M105" s="4">
        <v>1.4104539289999998</v>
      </c>
      <c r="N105" s="263">
        <f t="shared" si="3"/>
        <v>0.39595120813704504</v>
      </c>
      <c r="O105" s="217">
        <v>0.42184211123476922</v>
      </c>
      <c r="P105" s="264">
        <v>1</v>
      </c>
      <c r="Q105" s="265"/>
    </row>
    <row r="106" spans="1:17" ht="15" customHeight="1" x14ac:dyDescent="0.25">
      <c r="A106" s="208">
        <v>103</v>
      </c>
      <c r="B106" s="207" t="s">
        <v>501</v>
      </c>
      <c r="C106" s="207" t="s">
        <v>549</v>
      </c>
      <c r="D106" s="207" t="s">
        <v>1384</v>
      </c>
      <c r="E106" s="207" t="s">
        <v>1385</v>
      </c>
      <c r="F106" s="206" t="s">
        <v>849</v>
      </c>
      <c r="G106" s="8">
        <v>452111101</v>
      </c>
      <c r="H106" s="206" t="s">
        <v>850</v>
      </c>
      <c r="I106" s="262" t="s">
        <v>895</v>
      </c>
      <c r="J106" s="264" t="s">
        <v>896</v>
      </c>
      <c r="K106" s="4">
        <v>4.9379999999999997</v>
      </c>
      <c r="L106" s="4">
        <v>0</v>
      </c>
      <c r="M106" s="4">
        <v>3.1164561439999989</v>
      </c>
      <c r="N106" s="263">
        <f t="shared" si="3"/>
        <v>0.36888291940056722</v>
      </c>
      <c r="O106" s="217">
        <v>0.49207646652959425</v>
      </c>
      <c r="P106" s="264">
        <v>1</v>
      </c>
      <c r="Q106" s="265"/>
    </row>
    <row r="107" spans="1:17" ht="15" customHeight="1" x14ac:dyDescent="0.25">
      <c r="A107" s="208">
        <v>104</v>
      </c>
      <c r="B107" s="207" t="s">
        <v>501</v>
      </c>
      <c r="C107" s="207" t="s">
        <v>549</v>
      </c>
      <c r="D107" s="207" t="s">
        <v>1384</v>
      </c>
      <c r="E107" s="207" t="s">
        <v>1385</v>
      </c>
      <c r="F107" s="206" t="s">
        <v>849</v>
      </c>
      <c r="G107" s="8">
        <v>452111103</v>
      </c>
      <c r="H107" s="206" t="s">
        <v>1485</v>
      </c>
      <c r="I107" s="262" t="s">
        <v>895</v>
      </c>
      <c r="J107" s="264" t="s">
        <v>896</v>
      </c>
      <c r="K107" s="4">
        <v>1.4196</v>
      </c>
      <c r="L107" s="4">
        <v>0</v>
      </c>
      <c r="M107" s="4">
        <v>1.0194207220000002</v>
      </c>
      <c r="N107" s="263">
        <f t="shared" si="3"/>
        <v>0.28189580022541544</v>
      </c>
      <c r="O107" s="217">
        <v>0.3645402461179702</v>
      </c>
      <c r="P107" s="264">
        <v>1</v>
      </c>
      <c r="Q107" s="265"/>
    </row>
    <row r="108" spans="1:17" ht="15" customHeight="1" x14ac:dyDescent="0.25">
      <c r="A108" s="208">
        <v>105</v>
      </c>
      <c r="B108" s="207" t="s">
        <v>501</v>
      </c>
      <c r="C108" s="207" t="s">
        <v>549</v>
      </c>
      <c r="D108" s="207" t="s">
        <v>1384</v>
      </c>
      <c r="E108" s="207" t="s">
        <v>1385</v>
      </c>
      <c r="F108" s="206" t="s">
        <v>957</v>
      </c>
      <c r="G108" s="8">
        <v>452112303</v>
      </c>
      <c r="H108" s="206" t="s">
        <v>1038</v>
      </c>
      <c r="I108" s="262" t="s">
        <v>895</v>
      </c>
      <c r="J108" s="264" t="s">
        <v>896</v>
      </c>
      <c r="K108" s="4">
        <v>2.3140000000000001</v>
      </c>
      <c r="L108" s="4">
        <v>0</v>
      </c>
      <c r="M108" s="4">
        <v>1.5813242390000002</v>
      </c>
      <c r="N108" s="263">
        <f t="shared" si="3"/>
        <v>0.31662738159031972</v>
      </c>
      <c r="O108" s="217">
        <v>0.37566958844751297</v>
      </c>
      <c r="P108" s="264">
        <v>1</v>
      </c>
      <c r="Q108" s="265"/>
    </row>
    <row r="109" spans="1:17" ht="15" customHeight="1" x14ac:dyDescent="0.25">
      <c r="A109" s="208">
        <v>106</v>
      </c>
      <c r="B109" s="207" t="s">
        <v>501</v>
      </c>
      <c r="C109" s="207" t="s">
        <v>549</v>
      </c>
      <c r="D109" s="207" t="s">
        <v>1384</v>
      </c>
      <c r="E109" s="207" t="s">
        <v>1385</v>
      </c>
      <c r="F109" s="206" t="s">
        <v>957</v>
      </c>
      <c r="G109" s="8">
        <v>452112305</v>
      </c>
      <c r="H109" s="206" t="s">
        <v>957</v>
      </c>
      <c r="I109" s="262" t="s">
        <v>895</v>
      </c>
      <c r="J109" s="264" t="s">
        <v>896</v>
      </c>
      <c r="K109" s="4">
        <v>0.65512000000000004</v>
      </c>
      <c r="L109" s="4">
        <v>0</v>
      </c>
      <c r="M109" s="4">
        <v>0.36682897999999969</v>
      </c>
      <c r="N109" s="263">
        <f t="shared" si="3"/>
        <v>0.44005834045671072</v>
      </c>
      <c r="O109" s="217">
        <v>0.54192226392079856</v>
      </c>
      <c r="P109" s="264">
        <v>1</v>
      </c>
      <c r="Q109" s="265"/>
    </row>
    <row r="110" spans="1:17" ht="15" customHeight="1" x14ac:dyDescent="0.25">
      <c r="A110" s="208">
        <v>107</v>
      </c>
      <c r="B110" s="207" t="s">
        <v>501</v>
      </c>
      <c r="C110" s="207" t="s">
        <v>549</v>
      </c>
      <c r="D110" s="207" t="s">
        <v>1384</v>
      </c>
      <c r="E110" s="207" t="s">
        <v>1386</v>
      </c>
      <c r="F110" s="206" t="s">
        <v>1387</v>
      </c>
      <c r="G110" s="8">
        <v>452122301</v>
      </c>
      <c r="H110" s="206" t="s">
        <v>1486</v>
      </c>
      <c r="I110" s="262" t="s">
        <v>844</v>
      </c>
      <c r="J110" s="264" t="s">
        <v>896</v>
      </c>
      <c r="K110" s="4">
        <v>0.91279999999999994</v>
      </c>
      <c r="L110" s="4">
        <v>0</v>
      </c>
      <c r="M110" s="4">
        <v>0.50187601360000023</v>
      </c>
      <c r="N110" s="263">
        <f t="shared" si="3"/>
        <v>0.45017965205959659</v>
      </c>
      <c r="O110" s="217">
        <v>0.62919443288053523</v>
      </c>
      <c r="P110" s="264">
        <v>1</v>
      </c>
      <c r="Q110" s="265"/>
    </row>
    <row r="111" spans="1:17" ht="15" customHeight="1" x14ac:dyDescent="0.25">
      <c r="A111" s="208">
        <v>108</v>
      </c>
      <c r="B111" s="207" t="s">
        <v>501</v>
      </c>
      <c r="C111" s="207" t="s">
        <v>549</v>
      </c>
      <c r="D111" s="207" t="s">
        <v>1384</v>
      </c>
      <c r="E111" s="207" t="s">
        <v>1386</v>
      </c>
      <c r="F111" s="206" t="s">
        <v>1041</v>
      </c>
      <c r="G111" s="8">
        <v>452122101</v>
      </c>
      <c r="H111" s="206" t="s">
        <v>1487</v>
      </c>
      <c r="I111" s="262" t="s">
        <v>844</v>
      </c>
      <c r="J111" s="264" t="s">
        <v>896</v>
      </c>
      <c r="K111" s="4">
        <v>1.6890000000000001</v>
      </c>
      <c r="L111" s="4">
        <v>0</v>
      </c>
      <c r="M111" s="4">
        <v>0.84948596600000037</v>
      </c>
      <c r="N111" s="263">
        <f t="shared" si="3"/>
        <v>0.49704797750147994</v>
      </c>
      <c r="O111" s="217">
        <v>0.59196722129433965</v>
      </c>
      <c r="P111" s="264">
        <v>1</v>
      </c>
      <c r="Q111" s="265"/>
    </row>
    <row r="112" spans="1:17" ht="15" customHeight="1" x14ac:dyDescent="0.25">
      <c r="A112" s="208">
        <v>109</v>
      </c>
      <c r="B112" s="207" t="s">
        <v>501</v>
      </c>
      <c r="C112" s="207" t="s">
        <v>549</v>
      </c>
      <c r="D112" s="207" t="s">
        <v>1384</v>
      </c>
      <c r="E112" s="207" t="s">
        <v>1386</v>
      </c>
      <c r="F112" s="206" t="s">
        <v>1041</v>
      </c>
      <c r="G112" s="8">
        <v>452122103</v>
      </c>
      <c r="H112" s="206" t="s">
        <v>1041</v>
      </c>
      <c r="I112" s="262" t="s">
        <v>844</v>
      </c>
      <c r="J112" s="264" t="s">
        <v>896</v>
      </c>
      <c r="K112" s="4">
        <v>1.9196000000000002</v>
      </c>
      <c r="L112" s="4">
        <v>0</v>
      </c>
      <c r="M112" s="4">
        <v>0.95252089340000001</v>
      </c>
      <c r="N112" s="263">
        <f t="shared" si="3"/>
        <v>0.50379199135236508</v>
      </c>
      <c r="O112" s="217">
        <v>0.58522453052566203</v>
      </c>
      <c r="P112" s="264">
        <v>1</v>
      </c>
      <c r="Q112" s="265"/>
    </row>
    <row r="113" spans="1:17" ht="15" customHeight="1" x14ac:dyDescent="0.25">
      <c r="A113" s="208">
        <v>110</v>
      </c>
      <c r="B113" s="207" t="s">
        <v>501</v>
      </c>
      <c r="C113" s="207" t="s">
        <v>549</v>
      </c>
      <c r="D113" s="207" t="s">
        <v>1384</v>
      </c>
      <c r="E113" s="207" t="s">
        <v>1386</v>
      </c>
      <c r="F113" s="206" t="s">
        <v>1196</v>
      </c>
      <c r="G113" s="8">
        <v>452121402</v>
      </c>
      <c r="H113" s="206" t="s">
        <v>1039</v>
      </c>
      <c r="I113" s="262" t="s">
        <v>844</v>
      </c>
      <c r="J113" s="264" t="s">
        <v>896</v>
      </c>
      <c r="K113" s="4">
        <v>0.76019999999999999</v>
      </c>
      <c r="L113" s="4">
        <v>0</v>
      </c>
      <c r="M113" s="4">
        <v>0.42059424800000011</v>
      </c>
      <c r="N113" s="263">
        <f t="shared" si="3"/>
        <v>0.44673211260194667</v>
      </c>
      <c r="O113" s="217">
        <v>0.45926365740660302</v>
      </c>
      <c r="P113" s="264">
        <v>1</v>
      </c>
      <c r="Q113" s="265"/>
    </row>
    <row r="114" spans="1:17" ht="15" customHeight="1" x14ac:dyDescent="0.25">
      <c r="A114" s="208">
        <v>111</v>
      </c>
      <c r="B114" s="207" t="s">
        <v>501</v>
      </c>
      <c r="C114" s="207" t="s">
        <v>549</v>
      </c>
      <c r="D114" s="207" t="s">
        <v>1384</v>
      </c>
      <c r="E114" s="207" t="s">
        <v>1386</v>
      </c>
      <c r="F114" s="206" t="s">
        <v>1388</v>
      </c>
      <c r="G114" s="8">
        <v>452121501</v>
      </c>
      <c r="H114" s="206" t="s">
        <v>1040</v>
      </c>
      <c r="I114" s="262" t="s">
        <v>844</v>
      </c>
      <c r="J114" s="264" t="s">
        <v>896</v>
      </c>
      <c r="K114" s="4">
        <v>0.84299999999999997</v>
      </c>
      <c r="L114" s="4">
        <v>0</v>
      </c>
      <c r="M114" s="4">
        <v>0.45144479000000037</v>
      </c>
      <c r="N114" s="263">
        <f t="shared" si="3"/>
        <v>0.46447830367734239</v>
      </c>
      <c r="O114" s="217">
        <v>0.54225312393101488</v>
      </c>
      <c r="P114" s="264">
        <v>1</v>
      </c>
      <c r="Q114" s="265"/>
    </row>
    <row r="115" spans="1:17" ht="15" customHeight="1" x14ac:dyDescent="0.25">
      <c r="A115" s="208">
        <v>112</v>
      </c>
      <c r="B115" s="207" t="s">
        <v>501</v>
      </c>
      <c r="C115" s="207" t="s">
        <v>549</v>
      </c>
      <c r="D115" s="207" t="s">
        <v>1384</v>
      </c>
      <c r="E115" s="207" t="s">
        <v>1437</v>
      </c>
      <c r="F115" s="206" t="s">
        <v>1049</v>
      </c>
      <c r="G115" s="8">
        <v>452141303</v>
      </c>
      <c r="H115" s="206" t="s">
        <v>1048</v>
      </c>
      <c r="I115" s="262" t="s">
        <v>844</v>
      </c>
      <c r="J115" s="264" t="s">
        <v>896</v>
      </c>
      <c r="K115" s="4">
        <v>0.77800000000000002</v>
      </c>
      <c r="L115" s="4">
        <v>0</v>
      </c>
      <c r="M115" s="4">
        <v>0.54390047000000075</v>
      </c>
      <c r="N115" s="263">
        <f t="shared" ref="N115:N135" si="4">(K115-M115)/K115</f>
        <v>0.30089913881747976</v>
      </c>
      <c r="O115" s="217">
        <v>0.41343681934028043</v>
      </c>
      <c r="P115" s="264">
        <v>1</v>
      </c>
      <c r="Q115" s="265"/>
    </row>
    <row r="116" spans="1:17" ht="15" customHeight="1" x14ac:dyDescent="0.25">
      <c r="A116" s="208">
        <v>113</v>
      </c>
      <c r="B116" s="207" t="s">
        <v>501</v>
      </c>
      <c r="C116" s="207" t="s">
        <v>549</v>
      </c>
      <c r="D116" s="207" t="s">
        <v>1384</v>
      </c>
      <c r="E116" s="207" t="s">
        <v>1437</v>
      </c>
      <c r="F116" s="206" t="s">
        <v>1438</v>
      </c>
      <c r="G116" s="8">
        <v>452141402</v>
      </c>
      <c r="H116" s="206" t="s">
        <v>1461</v>
      </c>
      <c r="I116" s="262" t="s">
        <v>844</v>
      </c>
      <c r="J116" s="264" t="s">
        <v>896</v>
      </c>
      <c r="K116" s="4">
        <v>1.04</v>
      </c>
      <c r="L116" s="4">
        <v>0</v>
      </c>
      <c r="M116" s="4">
        <v>0.63610630400000012</v>
      </c>
      <c r="N116" s="263">
        <f t="shared" si="4"/>
        <v>0.388359323076923</v>
      </c>
      <c r="O116" s="217">
        <v>0.48005718391888874</v>
      </c>
      <c r="P116" s="264">
        <v>1</v>
      </c>
      <c r="Q116" s="265"/>
    </row>
    <row r="117" spans="1:17" ht="15" customHeight="1" x14ac:dyDescent="0.25">
      <c r="A117" s="208">
        <v>114</v>
      </c>
      <c r="B117" s="207" t="s">
        <v>501</v>
      </c>
      <c r="C117" s="207" t="s">
        <v>549</v>
      </c>
      <c r="D117" s="207" t="s">
        <v>1384</v>
      </c>
      <c r="E117" s="207" t="s">
        <v>1437</v>
      </c>
      <c r="F117" s="206" t="s">
        <v>1439</v>
      </c>
      <c r="G117" s="8">
        <v>452142601</v>
      </c>
      <c r="H117" s="206" t="s">
        <v>1050</v>
      </c>
      <c r="I117" s="262" t="s">
        <v>844</v>
      </c>
      <c r="J117" s="264" t="s">
        <v>896</v>
      </c>
      <c r="K117" s="4">
        <v>0.79990000000000006</v>
      </c>
      <c r="L117" s="4">
        <v>0</v>
      </c>
      <c r="M117" s="4">
        <v>0.67525005600000232</v>
      </c>
      <c r="N117" s="263">
        <f t="shared" si="4"/>
        <v>0.15583190898862073</v>
      </c>
      <c r="O117" s="217">
        <v>0.22740039539204471</v>
      </c>
      <c r="P117" s="264">
        <v>1</v>
      </c>
      <c r="Q117" s="265"/>
    </row>
    <row r="118" spans="1:17" ht="15" customHeight="1" x14ac:dyDescent="0.25">
      <c r="A118" s="208">
        <v>115</v>
      </c>
      <c r="B118" s="207" t="s">
        <v>501</v>
      </c>
      <c r="C118" s="207" t="s">
        <v>549</v>
      </c>
      <c r="D118" s="207" t="s">
        <v>1384</v>
      </c>
      <c r="E118" s="207" t="s">
        <v>1389</v>
      </c>
      <c r="F118" s="206" t="s">
        <v>1390</v>
      </c>
      <c r="G118" s="8">
        <v>452151201</v>
      </c>
      <c r="H118" s="206" t="s">
        <v>1458</v>
      </c>
      <c r="I118" s="262" t="s">
        <v>844</v>
      </c>
      <c r="J118" s="264" t="s">
        <v>896</v>
      </c>
      <c r="K118" s="4">
        <v>0.48440000000000005</v>
      </c>
      <c r="L118" s="4">
        <v>0</v>
      </c>
      <c r="M118" s="4">
        <v>0.25755453700000003</v>
      </c>
      <c r="N118" s="263">
        <f t="shared" si="4"/>
        <v>0.46830194673823289</v>
      </c>
      <c r="O118" s="217">
        <v>0.52910533400176041</v>
      </c>
      <c r="P118" s="264">
        <v>1</v>
      </c>
      <c r="Q118" s="265"/>
    </row>
    <row r="119" spans="1:17" ht="15" customHeight="1" x14ac:dyDescent="0.25">
      <c r="A119" s="208">
        <v>116</v>
      </c>
      <c r="B119" s="207" t="s">
        <v>501</v>
      </c>
      <c r="C119" s="207" t="s">
        <v>549</v>
      </c>
      <c r="D119" s="207" t="s">
        <v>1384</v>
      </c>
      <c r="E119" s="207" t="s">
        <v>1389</v>
      </c>
      <c r="F119" s="206" t="s">
        <v>1390</v>
      </c>
      <c r="G119" s="8">
        <v>452151202</v>
      </c>
      <c r="H119" s="206" t="s">
        <v>1488</v>
      </c>
      <c r="I119" s="262" t="s">
        <v>844</v>
      </c>
      <c r="J119" s="264" t="s">
        <v>896</v>
      </c>
      <c r="K119" s="4">
        <v>0.2092</v>
      </c>
      <c r="L119" s="4">
        <v>0</v>
      </c>
      <c r="M119" s="4">
        <v>0.12209820359999994</v>
      </c>
      <c r="N119" s="263">
        <f t="shared" si="4"/>
        <v>0.41635657934990467</v>
      </c>
      <c r="O119" s="217">
        <v>0.40510911410745853</v>
      </c>
      <c r="P119" s="264">
        <v>1</v>
      </c>
      <c r="Q119" s="265"/>
    </row>
    <row r="120" spans="1:17" ht="15" customHeight="1" x14ac:dyDescent="0.25">
      <c r="A120" s="208">
        <v>117</v>
      </c>
      <c r="B120" s="207" t="s">
        <v>501</v>
      </c>
      <c r="C120" s="207" t="s">
        <v>549</v>
      </c>
      <c r="D120" s="207" t="s">
        <v>1384</v>
      </c>
      <c r="E120" s="207" t="s">
        <v>1389</v>
      </c>
      <c r="F120" s="206" t="s">
        <v>1390</v>
      </c>
      <c r="G120" s="8">
        <v>452151203</v>
      </c>
      <c r="H120" s="206" t="s">
        <v>1489</v>
      </c>
      <c r="I120" s="262" t="s">
        <v>844</v>
      </c>
      <c r="J120" s="264" t="s">
        <v>896</v>
      </c>
      <c r="K120" s="4">
        <v>0.50060000000000004</v>
      </c>
      <c r="L120" s="4">
        <v>0</v>
      </c>
      <c r="M120" s="4">
        <v>0.33904785300000001</v>
      </c>
      <c r="N120" s="263">
        <f t="shared" si="4"/>
        <v>0.32271703355972836</v>
      </c>
      <c r="O120" s="217">
        <v>0.4852715043243514</v>
      </c>
      <c r="P120" s="264">
        <v>1</v>
      </c>
      <c r="Q120" s="265"/>
    </row>
    <row r="121" spans="1:17" ht="15" customHeight="1" x14ac:dyDescent="0.25">
      <c r="A121" s="208">
        <v>118</v>
      </c>
      <c r="B121" s="207" t="s">
        <v>501</v>
      </c>
      <c r="C121" s="207" t="s">
        <v>549</v>
      </c>
      <c r="D121" s="207" t="s">
        <v>1384</v>
      </c>
      <c r="E121" s="207" t="s">
        <v>1389</v>
      </c>
      <c r="F121" s="206" t="s">
        <v>1440</v>
      </c>
      <c r="G121" s="8">
        <v>452151103</v>
      </c>
      <c r="H121" s="206" t="s">
        <v>1490</v>
      </c>
      <c r="I121" s="262" t="s">
        <v>844</v>
      </c>
      <c r="J121" s="264" t="s">
        <v>896</v>
      </c>
      <c r="K121" s="4">
        <v>0.24659999999999999</v>
      </c>
      <c r="L121" s="4">
        <v>0</v>
      </c>
      <c r="M121" s="4">
        <v>0.12565347000000002</v>
      </c>
      <c r="N121" s="263">
        <f t="shared" si="4"/>
        <v>0.49045632603406314</v>
      </c>
      <c r="O121" s="217">
        <v>0.52628880777262488</v>
      </c>
      <c r="P121" s="264">
        <v>1</v>
      </c>
      <c r="Q121" s="265"/>
    </row>
    <row r="122" spans="1:17" ht="15" customHeight="1" x14ac:dyDescent="0.25">
      <c r="A122" s="208">
        <v>119</v>
      </c>
      <c r="B122" s="207" t="s">
        <v>501</v>
      </c>
      <c r="C122" s="207" t="s">
        <v>549</v>
      </c>
      <c r="D122" s="207" t="s">
        <v>1384</v>
      </c>
      <c r="E122" s="207" t="s">
        <v>1389</v>
      </c>
      <c r="F122" s="206" t="s">
        <v>1051</v>
      </c>
      <c r="G122" s="8">
        <v>452152401</v>
      </c>
      <c r="H122" s="206" t="s">
        <v>1491</v>
      </c>
      <c r="I122" s="262" t="s">
        <v>844</v>
      </c>
      <c r="J122" s="264" t="s">
        <v>896</v>
      </c>
      <c r="K122" s="4">
        <v>1.0629999999999999</v>
      </c>
      <c r="L122" s="4">
        <v>0</v>
      </c>
      <c r="M122" s="4">
        <v>0.70754684180000027</v>
      </c>
      <c r="N122" s="263">
        <f t="shared" si="4"/>
        <v>0.33438679040451524</v>
      </c>
      <c r="O122" s="217">
        <v>0.47104723379886249</v>
      </c>
      <c r="P122" s="264">
        <v>1</v>
      </c>
      <c r="Q122" s="265"/>
    </row>
    <row r="123" spans="1:17" ht="15" customHeight="1" x14ac:dyDescent="0.25">
      <c r="A123" s="208">
        <v>120</v>
      </c>
      <c r="B123" s="207" t="s">
        <v>501</v>
      </c>
      <c r="C123" s="207" t="s">
        <v>549</v>
      </c>
      <c r="D123" s="207" t="s">
        <v>1384</v>
      </c>
      <c r="E123" s="207" t="s">
        <v>1389</v>
      </c>
      <c r="F123" s="206" t="s">
        <v>1051</v>
      </c>
      <c r="G123" s="8">
        <v>452152403</v>
      </c>
      <c r="H123" s="206" t="s">
        <v>1052</v>
      </c>
      <c r="I123" s="262" t="s">
        <v>844</v>
      </c>
      <c r="J123" s="264" t="s">
        <v>896</v>
      </c>
      <c r="K123" s="4">
        <v>0.84299999999999997</v>
      </c>
      <c r="L123" s="4">
        <v>0</v>
      </c>
      <c r="M123" s="4">
        <v>0.60100093139999977</v>
      </c>
      <c r="N123" s="263">
        <f t="shared" si="4"/>
        <v>0.28706888327402158</v>
      </c>
      <c r="O123" s="217">
        <v>0.37242902452444326</v>
      </c>
      <c r="P123" s="264">
        <v>1</v>
      </c>
      <c r="Q123" s="265"/>
    </row>
    <row r="124" spans="1:17" ht="15" customHeight="1" x14ac:dyDescent="0.25">
      <c r="A124" s="208">
        <v>121</v>
      </c>
      <c r="B124" s="207" t="s">
        <v>501</v>
      </c>
      <c r="C124" s="207" t="s">
        <v>549</v>
      </c>
      <c r="D124" s="207" t="s">
        <v>1384</v>
      </c>
      <c r="E124" s="207" t="s">
        <v>1389</v>
      </c>
      <c r="F124" s="206" t="s">
        <v>1051</v>
      </c>
      <c r="G124" s="8">
        <v>452152402</v>
      </c>
      <c r="H124" s="206" t="s">
        <v>1051</v>
      </c>
      <c r="I124" s="262" t="s">
        <v>844</v>
      </c>
      <c r="J124" s="264" t="s">
        <v>896</v>
      </c>
      <c r="K124" s="4">
        <v>0.72720000000000007</v>
      </c>
      <c r="L124" s="4">
        <v>0</v>
      </c>
      <c r="M124" s="4">
        <v>0.43448446439999999</v>
      </c>
      <c r="N124" s="263">
        <f t="shared" si="4"/>
        <v>0.4025241138613862</v>
      </c>
      <c r="O124" s="217">
        <v>0.54359548762868715</v>
      </c>
      <c r="P124" s="264">
        <v>1</v>
      </c>
      <c r="Q124" s="265"/>
    </row>
    <row r="125" spans="1:17" ht="15" customHeight="1" x14ac:dyDescent="0.25">
      <c r="A125" s="208">
        <v>122</v>
      </c>
      <c r="B125" s="207" t="s">
        <v>501</v>
      </c>
      <c r="C125" s="207" t="s">
        <v>549</v>
      </c>
      <c r="D125" s="207" t="s">
        <v>1384</v>
      </c>
      <c r="E125" s="207" t="s">
        <v>1391</v>
      </c>
      <c r="F125" s="206" t="s">
        <v>1193</v>
      </c>
      <c r="G125" s="8">
        <v>452132603</v>
      </c>
      <c r="H125" s="206" t="s">
        <v>1043</v>
      </c>
      <c r="I125" s="262" t="s">
        <v>844</v>
      </c>
      <c r="J125" s="264" t="s">
        <v>896</v>
      </c>
      <c r="K125" s="4">
        <v>0.41280000000000006</v>
      </c>
      <c r="L125" s="4">
        <v>0</v>
      </c>
      <c r="M125" s="4">
        <v>0.30925864220000066</v>
      </c>
      <c r="N125" s="263">
        <f t="shared" si="4"/>
        <v>0.25082693265503725</v>
      </c>
      <c r="O125" s="217">
        <v>0.50130821478441834</v>
      </c>
      <c r="P125" s="264">
        <v>1</v>
      </c>
      <c r="Q125" s="265"/>
    </row>
    <row r="126" spans="1:17" ht="15" customHeight="1" x14ac:dyDescent="0.25">
      <c r="A126" s="208">
        <v>123</v>
      </c>
      <c r="B126" s="207" t="s">
        <v>501</v>
      </c>
      <c r="C126" s="207" t="s">
        <v>549</v>
      </c>
      <c r="D126" s="207" t="s">
        <v>1384</v>
      </c>
      <c r="E126" s="207" t="s">
        <v>1391</v>
      </c>
      <c r="F126" s="206" t="s">
        <v>1193</v>
      </c>
      <c r="G126" s="8">
        <v>452132602</v>
      </c>
      <c r="H126" s="206" t="s">
        <v>1492</v>
      </c>
      <c r="I126" s="262" t="s">
        <v>844</v>
      </c>
      <c r="J126" s="264" t="s">
        <v>896</v>
      </c>
      <c r="K126" s="4">
        <v>0.32400000000000001</v>
      </c>
      <c r="L126" s="4">
        <v>0</v>
      </c>
      <c r="M126" s="4">
        <v>0.1643865216000002</v>
      </c>
      <c r="N126" s="263">
        <f t="shared" si="4"/>
        <v>0.492634192592592</v>
      </c>
      <c r="O126" s="217">
        <v>0.42054317864665913</v>
      </c>
      <c r="P126" s="264">
        <v>1</v>
      </c>
      <c r="Q126" s="265"/>
    </row>
    <row r="127" spans="1:17" ht="15" customHeight="1" x14ac:dyDescent="0.25">
      <c r="A127" s="208">
        <v>124</v>
      </c>
      <c r="B127" s="207" t="s">
        <v>501</v>
      </c>
      <c r="C127" s="207" t="s">
        <v>549</v>
      </c>
      <c r="D127" s="207" t="s">
        <v>1384</v>
      </c>
      <c r="E127" s="207" t="s">
        <v>1391</v>
      </c>
      <c r="F127" s="206" t="s">
        <v>1193</v>
      </c>
      <c r="G127" s="8">
        <v>452132601</v>
      </c>
      <c r="H127" s="206" t="s">
        <v>1042</v>
      </c>
      <c r="I127" s="262" t="s">
        <v>844</v>
      </c>
      <c r="J127" s="264" t="s">
        <v>896</v>
      </c>
      <c r="K127" s="4">
        <v>0.4446</v>
      </c>
      <c r="L127" s="4">
        <v>0</v>
      </c>
      <c r="M127" s="4">
        <v>0.32841300000000012</v>
      </c>
      <c r="N127" s="263">
        <f t="shared" si="4"/>
        <v>0.26132928475033712</v>
      </c>
      <c r="O127" s="217">
        <v>0.33200395823191964</v>
      </c>
      <c r="P127" s="264">
        <v>1</v>
      </c>
      <c r="Q127" s="265"/>
    </row>
    <row r="128" spans="1:17" ht="15" customHeight="1" x14ac:dyDescent="0.25">
      <c r="A128" s="208">
        <v>125</v>
      </c>
      <c r="B128" s="207" t="s">
        <v>501</v>
      </c>
      <c r="C128" s="207" t="s">
        <v>549</v>
      </c>
      <c r="D128" s="207" t="s">
        <v>1384</v>
      </c>
      <c r="E128" s="207" t="s">
        <v>1391</v>
      </c>
      <c r="F128" s="206" t="s">
        <v>1205</v>
      </c>
      <c r="G128" s="8">
        <v>452131203</v>
      </c>
      <c r="H128" s="206" t="s">
        <v>1493</v>
      </c>
      <c r="I128" s="262" t="s">
        <v>895</v>
      </c>
      <c r="J128" s="264" t="s">
        <v>896</v>
      </c>
      <c r="K128" s="4">
        <v>3.2232799999999999</v>
      </c>
      <c r="L128" s="4">
        <v>0</v>
      </c>
      <c r="M128" s="4">
        <v>2.1050908245999995</v>
      </c>
      <c r="N128" s="263">
        <f t="shared" si="4"/>
        <v>0.34691034455585629</v>
      </c>
      <c r="O128" s="217">
        <v>0.47704675274815256</v>
      </c>
      <c r="P128" s="264">
        <v>1</v>
      </c>
      <c r="Q128" s="265"/>
    </row>
    <row r="129" spans="1:17" ht="15" customHeight="1" x14ac:dyDescent="0.25">
      <c r="A129" s="208">
        <v>126</v>
      </c>
      <c r="B129" s="207" t="s">
        <v>501</v>
      </c>
      <c r="C129" s="207" t="s">
        <v>549</v>
      </c>
      <c r="D129" s="207" t="s">
        <v>1384</v>
      </c>
      <c r="E129" s="207" t="s">
        <v>1391</v>
      </c>
      <c r="F129" s="206" t="s">
        <v>1205</v>
      </c>
      <c r="G129" s="8">
        <v>452131205</v>
      </c>
      <c r="H129" s="206" t="s">
        <v>848</v>
      </c>
      <c r="I129" s="262" t="s">
        <v>895</v>
      </c>
      <c r="J129" s="264" t="s">
        <v>896</v>
      </c>
      <c r="K129" s="4">
        <v>3.3104</v>
      </c>
      <c r="L129" s="4">
        <v>0</v>
      </c>
      <c r="M129" s="4">
        <v>2.4500946279999996</v>
      </c>
      <c r="N129" s="263">
        <f t="shared" si="4"/>
        <v>0.25987958313194792</v>
      </c>
      <c r="O129" s="217">
        <v>0.36471410779221303</v>
      </c>
      <c r="P129" s="264">
        <v>1</v>
      </c>
      <c r="Q129" s="265"/>
    </row>
    <row r="130" spans="1:17" ht="15" customHeight="1" x14ac:dyDescent="0.25">
      <c r="A130" s="208">
        <v>127</v>
      </c>
      <c r="B130" s="207" t="s">
        <v>501</v>
      </c>
      <c r="C130" s="207" t="s">
        <v>549</v>
      </c>
      <c r="D130" s="207" t="s">
        <v>1384</v>
      </c>
      <c r="E130" s="207" t="s">
        <v>1391</v>
      </c>
      <c r="F130" s="206" t="s">
        <v>1205</v>
      </c>
      <c r="G130" s="8">
        <v>452131204</v>
      </c>
      <c r="H130" s="206" t="s">
        <v>844</v>
      </c>
      <c r="I130" s="262" t="s">
        <v>895</v>
      </c>
      <c r="J130" s="264" t="s">
        <v>896</v>
      </c>
      <c r="K130" s="4">
        <v>2.3994999999999997</v>
      </c>
      <c r="L130" s="4">
        <v>0</v>
      </c>
      <c r="M130" s="4">
        <v>1.1889787359999975</v>
      </c>
      <c r="N130" s="263">
        <f t="shared" si="4"/>
        <v>0.50448896186705661</v>
      </c>
      <c r="O130" s="217">
        <v>0.61142307542958596</v>
      </c>
      <c r="P130" s="264">
        <v>1</v>
      </c>
      <c r="Q130" s="265"/>
    </row>
    <row r="131" spans="1:17" ht="15" customHeight="1" x14ac:dyDescent="0.25">
      <c r="A131" s="208">
        <v>128</v>
      </c>
      <c r="B131" s="207" t="s">
        <v>501</v>
      </c>
      <c r="C131" s="207" t="s">
        <v>549</v>
      </c>
      <c r="D131" s="207" t="s">
        <v>1384</v>
      </c>
      <c r="E131" s="207" t="s">
        <v>1391</v>
      </c>
      <c r="F131" s="206" t="s">
        <v>1194</v>
      </c>
      <c r="G131" s="8">
        <v>452132504</v>
      </c>
      <c r="H131" s="206" t="s">
        <v>1494</v>
      </c>
      <c r="I131" s="262" t="s">
        <v>844</v>
      </c>
      <c r="J131" s="264" t="s">
        <v>896</v>
      </c>
      <c r="K131" s="4">
        <v>1.1870000000000001</v>
      </c>
      <c r="L131" s="4">
        <v>0</v>
      </c>
      <c r="M131" s="4">
        <v>0.73710454539999914</v>
      </c>
      <c r="N131" s="263">
        <f t="shared" si="4"/>
        <v>0.37901891710193841</v>
      </c>
      <c r="O131" s="217">
        <v>0.50141920705718768</v>
      </c>
      <c r="P131" s="264">
        <v>1</v>
      </c>
      <c r="Q131" s="265"/>
    </row>
    <row r="132" spans="1:17" ht="15" customHeight="1" x14ac:dyDescent="0.25">
      <c r="A132" s="208">
        <v>129</v>
      </c>
      <c r="B132" s="207" t="s">
        <v>501</v>
      </c>
      <c r="C132" s="207" t="s">
        <v>549</v>
      </c>
      <c r="D132" s="207" t="s">
        <v>1384</v>
      </c>
      <c r="E132" s="207" t="s">
        <v>1391</v>
      </c>
      <c r="F132" s="206" t="s">
        <v>851</v>
      </c>
      <c r="G132" s="8">
        <v>452134401</v>
      </c>
      <c r="H132" s="206" t="s">
        <v>851</v>
      </c>
      <c r="I132" s="262" t="s">
        <v>895</v>
      </c>
      <c r="J132" s="264" t="s">
        <v>896</v>
      </c>
      <c r="K132" s="4">
        <v>1.8422499999999999</v>
      </c>
      <c r="L132" s="4">
        <v>0</v>
      </c>
      <c r="M132" s="4">
        <v>1.3260266660000002</v>
      </c>
      <c r="N132" s="263">
        <f t="shared" si="4"/>
        <v>0.28021350739584733</v>
      </c>
      <c r="O132" s="217">
        <v>0.39746476953315002</v>
      </c>
      <c r="P132" s="264">
        <v>1</v>
      </c>
      <c r="Q132" s="265"/>
    </row>
    <row r="133" spans="1:17" ht="15" customHeight="1" x14ac:dyDescent="0.25">
      <c r="A133" s="208">
        <v>130</v>
      </c>
      <c r="B133" s="207" t="s">
        <v>501</v>
      </c>
      <c r="C133" s="207" t="s">
        <v>549</v>
      </c>
      <c r="D133" s="207" t="s">
        <v>1384</v>
      </c>
      <c r="E133" s="207" t="s">
        <v>1391</v>
      </c>
      <c r="F133" s="206" t="s">
        <v>1206</v>
      </c>
      <c r="G133" s="8">
        <v>452133302</v>
      </c>
      <c r="H133" s="206" t="s">
        <v>1046</v>
      </c>
      <c r="I133" s="262" t="s">
        <v>844</v>
      </c>
      <c r="J133" s="264" t="s">
        <v>896</v>
      </c>
      <c r="K133" s="4">
        <v>0.45872000000000002</v>
      </c>
      <c r="L133" s="4">
        <v>0</v>
      </c>
      <c r="M133" s="4">
        <v>0.34142465500000002</v>
      </c>
      <c r="N133" s="263">
        <f t="shared" si="4"/>
        <v>0.25570139736658526</v>
      </c>
      <c r="O133" s="217">
        <v>0.28155414307158011</v>
      </c>
      <c r="P133" s="264">
        <v>1</v>
      </c>
      <c r="Q133" s="265"/>
    </row>
    <row r="134" spans="1:17" ht="15" customHeight="1" x14ac:dyDescent="0.25">
      <c r="A134" s="208">
        <v>131</v>
      </c>
      <c r="B134" s="207" t="s">
        <v>501</v>
      </c>
      <c r="C134" s="207" t="s">
        <v>549</v>
      </c>
      <c r="D134" s="207" t="s">
        <v>1384</v>
      </c>
      <c r="E134" s="207" t="s">
        <v>1391</v>
      </c>
      <c r="F134" s="206" t="s">
        <v>1206</v>
      </c>
      <c r="G134" s="8">
        <v>452133301</v>
      </c>
      <c r="H134" s="206" t="s">
        <v>1045</v>
      </c>
      <c r="I134" s="262" t="s">
        <v>844</v>
      </c>
      <c r="J134" s="264" t="s">
        <v>896</v>
      </c>
      <c r="K134" s="4">
        <v>1.18984</v>
      </c>
      <c r="L134" s="4">
        <v>0</v>
      </c>
      <c r="M134" s="4">
        <v>0.84148079799999953</v>
      </c>
      <c r="N134" s="263">
        <f t="shared" si="4"/>
        <v>0.29277819034492075</v>
      </c>
      <c r="O134" s="217">
        <v>0.34719428787829121</v>
      </c>
      <c r="P134" s="264">
        <v>1</v>
      </c>
      <c r="Q134" s="265"/>
    </row>
    <row r="135" spans="1:17" ht="15" customHeight="1" x14ac:dyDescent="0.25">
      <c r="A135" s="208">
        <v>132</v>
      </c>
      <c r="B135" s="207" t="s">
        <v>501</v>
      </c>
      <c r="C135" s="207" t="s">
        <v>549</v>
      </c>
      <c r="D135" s="207" t="s">
        <v>1384</v>
      </c>
      <c r="E135" s="207" t="s">
        <v>1391</v>
      </c>
      <c r="F135" s="206" t="s">
        <v>1207</v>
      </c>
      <c r="G135" s="8">
        <v>452133102</v>
      </c>
      <c r="H135" s="206" t="s">
        <v>1044</v>
      </c>
      <c r="I135" s="262" t="s">
        <v>844</v>
      </c>
      <c r="J135" s="264" t="s">
        <v>896</v>
      </c>
      <c r="K135" s="4">
        <v>0.42359999999999998</v>
      </c>
      <c r="L135" s="4">
        <v>0</v>
      </c>
      <c r="M135" s="4">
        <v>0.38247421800000098</v>
      </c>
      <c r="N135" s="263">
        <f t="shared" si="4"/>
        <v>9.7086359773368755E-2</v>
      </c>
      <c r="O135" s="217">
        <v>-0.27865784513120806</v>
      </c>
      <c r="P135" s="264">
        <v>1</v>
      </c>
      <c r="Q135" s="265"/>
    </row>
    <row r="136" spans="1:17" ht="15" customHeight="1" x14ac:dyDescent="0.25">
      <c r="A136" s="208">
        <v>133</v>
      </c>
      <c r="B136" s="207" t="s">
        <v>501</v>
      </c>
      <c r="C136" s="207" t="s">
        <v>549</v>
      </c>
      <c r="D136" s="207" t="s">
        <v>1275</v>
      </c>
      <c r="E136" s="207" t="s">
        <v>1392</v>
      </c>
      <c r="F136" s="206" t="s">
        <v>1198</v>
      </c>
      <c r="G136" s="8">
        <v>452321105</v>
      </c>
      <c r="H136" s="206" t="s">
        <v>1066</v>
      </c>
      <c r="I136" s="262" t="s">
        <v>895</v>
      </c>
      <c r="J136" s="264" t="s">
        <v>896</v>
      </c>
      <c r="K136" s="4">
        <v>1.048</v>
      </c>
      <c r="L136" s="4">
        <v>0</v>
      </c>
      <c r="M136" s="4">
        <v>0.56714838400000001</v>
      </c>
      <c r="N136" s="263">
        <f t="shared" ref="N136:N152" si="5">(K136-M136)/K136</f>
        <v>0.45882787786259543</v>
      </c>
      <c r="O136" s="217">
        <v>0.39344935526239722</v>
      </c>
      <c r="P136" s="264">
        <v>1</v>
      </c>
      <c r="Q136" s="265"/>
    </row>
    <row r="137" spans="1:17" ht="15" customHeight="1" x14ac:dyDescent="0.25">
      <c r="A137" s="208">
        <v>134</v>
      </c>
      <c r="B137" s="207" t="s">
        <v>501</v>
      </c>
      <c r="C137" s="207" t="s">
        <v>549</v>
      </c>
      <c r="D137" s="207" t="s">
        <v>1275</v>
      </c>
      <c r="E137" s="207" t="s">
        <v>1392</v>
      </c>
      <c r="F137" s="206" t="s">
        <v>1198</v>
      </c>
      <c r="G137" s="8">
        <v>452322104</v>
      </c>
      <c r="H137" s="206" t="s">
        <v>1495</v>
      </c>
      <c r="I137" s="262" t="s">
        <v>844</v>
      </c>
      <c r="J137" s="264" t="s">
        <v>896</v>
      </c>
      <c r="K137" s="4">
        <v>1.0074000000000001</v>
      </c>
      <c r="L137" s="4">
        <v>0</v>
      </c>
      <c r="M137" s="4">
        <v>0.64506691300000041</v>
      </c>
      <c r="N137" s="263">
        <f t="shared" si="5"/>
        <v>0.35967151776851264</v>
      </c>
      <c r="O137" s="217">
        <v>0.55398841441653113</v>
      </c>
      <c r="P137" s="264">
        <v>1</v>
      </c>
      <c r="Q137" s="265"/>
    </row>
    <row r="138" spans="1:17" ht="15" customHeight="1" x14ac:dyDescent="0.25">
      <c r="A138" s="208">
        <v>135</v>
      </c>
      <c r="B138" s="207" t="s">
        <v>501</v>
      </c>
      <c r="C138" s="207" t="s">
        <v>549</v>
      </c>
      <c r="D138" s="207" t="s">
        <v>1275</v>
      </c>
      <c r="E138" s="207" t="s">
        <v>1392</v>
      </c>
      <c r="F138" s="206" t="s">
        <v>1198</v>
      </c>
      <c r="G138" s="8">
        <v>452321106</v>
      </c>
      <c r="H138" s="206" t="s">
        <v>1496</v>
      </c>
      <c r="I138" s="262" t="s">
        <v>895</v>
      </c>
      <c r="J138" s="264" t="s">
        <v>896</v>
      </c>
      <c r="K138" s="4">
        <v>1.6036999999999999</v>
      </c>
      <c r="L138" s="4">
        <v>0</v>
      </c>
      <c r="M138" s="4">
        <v>1.0372006710000004</v>
      </c>
      <c r="N138" s="263">
        <f t="shared" si="5"/>
        <v>0.35324520109746188</v>
      </c>
      <c r="O138" s="217">
        <v>0.50344312075664599</v>
      </c>
      <c r="P138" s="264">
        <v>1</v>
      </c>
      <c r="Q138" s="265"/>
    </row>
    <row r="139" spans="1:17" ht="15" customHeight="1" x14ac:dyDescent="0.25">
      <c r="A139" s="208">
        <v>136</v>
      </c>
      <c r="B139" s="207" t="s">
        <v>501</v>
      </c>
      <c r="C139" s="207" t="s">
        <v>549</v>
      </c>
      <c r="D139" s="207" t="s">
        <v>1275</v>
      </c>
      <c r="E139" s="207" t="s">
        <v>1393</v>
      </c>
      <c r="F139" s="206" t="s">
        <v>1203</v>
      </c>
      <c r="G139" s="8">
        <v>452311101</v>
      </c>
      <c r="H139" s="206" t="s">
        <v>1063</v>
      </c>
      <c r="I139" s="262" t="s">
        <v>895</v>
      </c>
      <c r="J139" s="264" t="s">
        <v>896</v>
      </c>
      <c r="K139" s="4">
        <v>1.0586</v>
      </c>
      <c r="L139" s="4">
        <v>0</v>
      </c>
      <c r="M139" s="4">
        <v>1.0074600830000005</v>
      </c>
      <c r="N139" s="263">
        <f t="shared" si="5"/>
        <v>4.8309009068580704E-2</v>
      </c>
      <c r="O139" s="217">
        <v>0.27725692822149628</v>
      </c>
      <c r="P139" s="264">
        <v>1</v>
      </c>
      <c r="Q139" s="265"/>
    </row>
    <row r="140" spans="1:17" ht="15" customHeight="1" x14ac:dyDescent="0.25">
      <c r="A140" s="208">
        <v>137</v>
      </c>
      <c r="B140" s="207" t="s">
        <v>501</v>
      </c>
      <c r="C140" s="207" t="s">
        <v>549</v>
      </c>
      <c r="D140" s="207" t="s">
        <v>1275</v>
      </c>
      <c r="E140" s="207" t="s">
        <v>1393</v>
      </c>
      <c r="F140" s="206" t="s">
        <v>1199</v>
      </c>
      <c r="G140" s="8">
        <v>452312201</v>
      </c>
      <c r="H140" s="206" t="s">
        <v>961</v>
      </c>
      <c r="I140" s="262" t="s">
        <v>895</v>
      </c>
      <c r="J140" s="264" t="s">
        <v>896</v>
      </c>
      <c r="K140" s="4">
        <v>2.1524999999999999</v>
      </c>
      <c r="L140" s="4">
        <v>0</v>
      </c>
      <c r="M140" s="4">
        <v>1.5569677399999975</v>
      </c>
      <c r="N140" s="263">
        <f t="shared" si="5"/>
        <v>0.27667003948896746</v>
      </c>
      <c r="O140" s="217">
        <v>0.58307367299086921</v>
      </c>
      <c r="P140" s="264">
        <v>1</v>
      </c>
      <c r="Q140" s="265"/>
    </row>
    <row r="141" spans="1:17" ht="15" customHeight="1" x14ac:dyDescent="0.25">
      <c r="A141" s="208">
        <v>138</v>
      </c>
      <c r="B141" s="207" t="s">
        <v>501</v>
      </c>
      <c r="C141" s="207" t="s">
        <v>549</v>
      </c>
      <c r="D141" s="207" t="s">
        <v>1275</v>
      </c>
      <c r="E141" s="207" t="s">
        <v>1393</v>
      </c>
      <c r="F141" s="206" t="s">
        <v>1199</v>
      </c>
      <c r="G141" s="8">
        <v>452312202</v>
      </c>
      <c r="H141" s="206" t="s">
        <v>1065</v>
      </c>
      <c r="I141" s="262" t="s">
        <v>844</v>
      </c>
      <c r="J141" s="264" t="s">
        <v>896</v>
      </c>
      <c r="K141" s="4">
        <v>0.84309999999999996</v>
      </c>
      <c r="L141" s="4">
        <v>0</v>
      </c>
      <c r="M141" s="4">
        <v>0.73446479000000076</v>
      </c>
      <c r="N141" s="263">
        <f t="shared" si="5"/>
        <v>0.12885210532558322</v>
      </c>
      <c r="O141" s="217">
        <v>0.35044766277740724</v>
      </c>
      <c r="P141" s="264">
        <v>1</v>
      </c>
      <c r="Q141" s="265"/>
    </row>
    <row r="142" spans="1:17" ht="15" customHeight="1" x14ac:dyDescent="0.25">
      <c r="A142" s="208">
        <v>139</v>
      </c>
      <c r="B142" s="207" t="s">
        <v>501</v>
      </c>
      <c r="C142" s="207" t="s">
        <v>549</v>
      </c>
      <c r="D142" s="207" t="s">
        <v>1275</v>
      </c>
      <c r="E142" s="207" t="s">
        <v>1393</v>
      </c>
      <c r="F142" s="206" t="s">
        <v>1441</v>
      </c>
      <c r="G142" s="8">
        <v>452311503</v>
      </c>
      <c r="H142" s="206" t="s">
        <v>1497</v>
      </c>
      <c r="I142" s="262" t="s">
        <v>844</v>
      </c>
      <c r="J142" s="264" t="s">
        <v>896</v>
      </c>
      <c r="K142" s="4">
        <v>0.51500000000000001</v>
      </c>
      <c r="L142" s="4">
        <v>0</v>
      </c>
      <c r="M142" s="4">
        <v>0.35324124999999951</v>
      </c>
      <c r="N142" s="263">
        <f t="shared" si="5"/>
        <v>0.31409466019417576</v>
      </c>
      <c r="O142" s="217">
        <v>0.4930901074170837</v>
      </c>
      <c r="P142" s="264">
        <v>1</v>
      </c>
      <c r="Q142" s="265"/>
    </row>
    <row r="143" spans="1:17" ht="15" customHeight="1" x14ac:dyDescent="0.25">
      <c r="A143" s="208">
        <v>140</v>
      </c>
      <c r="B143" s="207" t="s">
        <v>501</v>
      </c>
      <c r="C143" s="207" t="s">
        <v>549</v>
      </c>
      <c r="D143" s="207" t="s">
        <v>1275</v>
      </c>
      <c r="E143" s="207" t="s">
        <v>1393</v>
      </c>
      <c r="F143" s="206" t="s">
        <v>1200</v>
      </c>
      <c r="G143" s="8">
        <v>452314603</v>
      </c>
      <c r="H143" s="206" t="s">
        <v>1498</v>
      </c>
      <c r="I143" s="262" t="s">
        <v>844</v>
      </c>
      <c r="J143" s="264" t="s">
        <v>896</v>
      </c>
      <c r="K143" s="4">
        <v>0.88</v>
      </c>
      <c r="L143" s="4">
        <v>0</v>
      </c>
      <c r="M143" s="4">
        <v>0.68971880400000107</v>
      </c>
      <c r="N143" s="263">
        <f t="shared" si="5"/>
        <v>0.21622863181818061</v>
      </c>
      <c r="O143" s="217">
        <v>0.41481747088600751</v>
      </c>
      <c r="P143" s="264">
        <v>1</v>
      </c>
      <c r="Q143" s="265"/>
    </row>
    <row r="144" spans="1:17" ht="15" customHeight="1" x14ac:dyDescent="0.25">
      <c r="A144" s="208">
        <v>141</v>
      </c>
      <c r="B144" s="207" t="s">
        <v>501</v>
      </c>
      <c r="C144" s="207" t="s">
        <v>549</v>
      </c>
      <c r="D144" s="207" t="s">
        <v>1275</v>
      </c>
      <c r="E144" s="207" t="s">
        <v>1393</v>
      </c>
      <c r="F144" s="206" t="s">
        <v>1200</v>
      </c>
      <c r="G144" s="8">
        <v>452314602</v>
      </c>
      <c r="H144" s="206" t="s">
        <v>1499</v>
      </c>
      <c r="I144" s="262" t="s">
        <v>844</v>
      </c>
      <c r="J144" s="264" t="s">
        <v>896</v>
      </c>
      <c r="K144" s="4">
        <v>0.43715999999999999</v>
      </c>
      <c r="L144" s="4">
        <v>0</v>
      </c>
      <c r="M144" s="4">
        <v>0.38550119999999999</v>
      </c>
      <c r="N144" s="263">
        <f t="shared" si="5"/>
        <v>0.11816909140818009</v>
      </c>
      <c r="O144" s="217">
        <v>-1.2280397774539806</v>
      </c>
      <c r="P144" s="264">
        <v>1</v>
      </c>
      <c r="Q144" s="265"/>
    </row>
    <row r="145" spans="1:17" ht="15" customHeight="1" x14ac:dyDescent="0.25">
      <c r="A145" s="208">
        <v>142</v>
      </c>
      <c r="B145" s="207" t="s">
        <v>501</v>
      </c>
      <c r="C145" s="207" t="s">
        <v>549</v>
      </c>
      <c r="D145" s="207" t="s">
        <v>1275</v>
      </c>
      <c r="E145" s="207" t="s">
        <v>1394</v>
      </c>
      <c r="F145" s="206" t="s">
        <v>1202</v>
      </c>
      <c r="G145" s="8">
        <v>452332202</v>
      </c>
      <c r="H145" s="206" t="s">
        <v>1067</v>
      </c>
      <c r="I145" s="262" t="s">
        <v>844</v>
      </c>
      <c r="J145" s="264" t="s">
        <v>896</v>
      </c>
      <c r="K145" s="4">
        <v>0.84755999999999998</v>
      </c>
      <c r="L145" s="4">
        <v>0</v>
      </c>
      <c r="M145" s="4">
        <v>0.4861639900000001</v>
      </c>
      <c r="N145" s="263">
        <f t="shared" si="5"/>
        <v>0.42639578318939059</v>
      </c>
      <c r="O145" s="217">
        <v>0.45667807072467259</v>
      </c>
      <c r="P145" s="264">
        <v>1</v>
      </c>
      <c r="Q145" s="265"/>
    </row>
    <row r="146" spans="1:17" ht="15" customHeight="1" x14ac:dyDescent="0.25">
      <c r="A146" s="208">
        <v>143</v>
      </c>
      <c r="B146" s="207" t="s">
        <v>501</v>
      </c>
      <c r="C146" s="207" t="s">
        <v>549</v>
      </c>
      <c r="D146" s="207" t="s">
        <v>1275</v>
      </c>
      <c r="E146" s="207" t="s">
        <v>1394</v>
      </c>
      <c r="F146" s="206" t="s">
        <v>1201</v>
      </c>
      <c r="G146" s="8">
        <v>452333501</v>
      </c>
      <c r="H146" s="206" t="s">
        <v>1064</v>
      </c>
      <c r="I146" s="262" t="s">
        <v>844</v>
      </c>
      <c r="J146" s="264" t="s">
        <v>896</v>
      </c>
      <c r="K146" s="4">
        <v>1.4228399999999999</v>
      </c>
      <c r="L146" s="4">
        <v>0</v>
      </c>
      <c r="M146" s="4">
        <v>1.1389788299999957</v>
      </c>
      <c r="N146" s="263">
        <f t="shared" si="5"/>
        <v>0.19950322594248421</v>
      </c>
      <c r="O146" s="217">
        <v>0.26641443850779056</v>
      </c>
      <c r="P146" s="264">
        <v>1</v>
      </c>
      <c r="Q146" s="265"/>
    </row>
    <row r="147" spans="1:17" ht="15" customHeight="1" x14ac:dyDescent="0.25">
      <c r="A147" s="208">
        <v>144</v>
      </c>
      <c r="B147" s="207" t="s">
        <v>501</v>
      </c>
      <c r="C147" s="207" t="s">
        <v>549</v>
      </c>
      <c r="D147" s="207" t="s">
        <v>1276</v>
      </c>
      <c r="E147" s="207" t="s">
        <v>1395</v>
      </c>
      <c r="F147" s="206" t="s">
        <v>1059</v>
      </c>
      <c r="G147" s="8">
        <v>452222102</v>
      </c>
      <c r="H147" s="206" t="s">
        <v>1059</v>
      </c>
      <c r="I147" s="262" t="s">
        <v>844</v>
      </c>
      <c r="J147" s="264" t="s">
        <v>896</v>
      </c>
      <c r="K147" s="4">
        <v>0.36080000000000001</v>
      </c>
      <c r="L147" s="4">
        <v>0</v>
      </c>
      <c r="M147" s="4">
        <v>0.18193896200000004</v>
      </c>
      <c r="N147" s="263">
        <f t="shared" si="5"/>
        <v>0.49573458425720612</v>
      </c>
      <c r="O147" s="217">
        <v>0.45546919362196636</v>
      </c>
      <c r="P147" s="264">
        <v>1</v>
      </c>
      <c r="Q147" s="265"/>
    </row>
    <row r="148" spans="1:17" ht="15" customHeight="1" x14ac:dyDescent="0.25">
      <c r="A148" s="208">
        <v>145</v>
      </c>
      <c r="B148" s="207" t="s">
        <v>501</v>
      </c>
      <c r="C148" s="207" t="s">
        <v>549</v>
      </c>
      <c r="D148" s="207" t="s">
        <v>1276</v>
      </c>
      <c r="E148" s="207" t="s">
        <v>1395</v>
      </c>
      <c r="F148" s="206" t="s">
        <v>1059</v>
      </c>
      <c r="G148" s="8">
        <v>452222104</v>
      </c>
      <c r="H148" s="206" t="s">
        <v>1060</v>
      </c>
      <c r="I148" s="262" t="s">
        <v>844</v>
      </c>
      <c r="J148" s="264" t="s">
        <v>896</v>
      </c>
      <c r="K148" s="4">
        <v>0.70839999999999992</v>
      </c>
      <c r="L148" s="4">
        <v>0</v>
      </c>
      <c r="M148" s="4">
        <v>0.54512605799999969</v>
      </c>
      <c r="N148" s="263">
        <f t="shared" si="5"/>
        <v>0.23048269621682699</v>
      </c>
      <c r="O148" s="217">
        <v>0.5380618922331819</v>
      </c>
      <c r="P148" s="264">
        <v>1</v>
      </c>
      <c r="Q148" s="265"/>
    </row>
    <row r="149" spans="1:17" ht="15" customHeight="1" x14ac:dyDescent="0.25">
      <c r="A149" s="208">
        <v>146</v>
      </c>
      <c r="B149" s="207" t="s">
        <v>501</v>
      </c>
      <c r="C149" s="207" t="s">
        <v>549</v>
      </c>
      <c r="D149" s="207" t="s">
        <v>1276</v>
      </c>
      <c r="E149" s="207" t="s">
        <v>1395</v>
      </c>
      <c r="F149" s="206" t="s">
        <v>960</v>
      </c>
      <c r="G149" s="8">
        <v>452222202</v>
      </c>
      <c r="H149" s="206" t="s">
        <v>1500</v>
      </c>
      <c r="I149" s="262" t="s">
        <v>844</v>
      </c>
      <c r="J149" s="264" t="s">
        <v>896</v>
      </c>
      <c r="K149" s="4">
        <v>0.4587</v>
      </c>
      <c r="L149" s="4">
        <v>0</v>
      </c>
      <c r="M149" s="4">
        <v>0.24821818199999987</v>
      </c>
      <c r="N149" s="263">
        <f t="shared" si="5"/>
        <v>0.4588659646827995</v>
      </c>
      <c r="O149" s="217">
        <v>0.58902604882154819</v>
      </c>
      <c r="P149" s="264">
        <v>1</v>
      </c>
      <c r="Q149" s="265"/>
    </row>
    <row r="150" spans="1:17" ht="15" customHeight="1" x14ac:dyDescent="0.25">
      <c r="A150" s="208">
        <v>147</v>
      </c>
      <c r="B150" s="207" t="s">
        <v>501</v>
      </c>
      <c r="C150" s="207" t="s">
        <v>549</v>
      </c>
      <c r="D150" s="207" t="s">
        <v>1276</v>
      </c>
      <c r="E150" s="207" t="s">
        <v>1395</v>
      </c>
      <c r="F150" s="206" t="s">
        <v>960</v>
      </c>
      <c r="G150" s="8">
        <v>452222201</v>
      </c>
      <c r="H150" s="206" t="s">
        <v>1501</v>
      </c>
      <c r="I150" s="262" t="s">
        <v>844</v>
      </c>
      <c r="J150" s="264" t="s">
        <v>896</v>
      </c>
      <c r="K150" s="4">
        <v>0.47970000000000002</v>
      </c>
      <c r="L150" s="4">
        <v>0</v>
      </c>
      <c r="M150" s="4">
        <v>0.45086366299999997</v>
      </c>
      <c r="N150" s="263">
        <f t="shared" si="5"/>
        <v>6.0113272878882726E-2</v>
      </c>
      <c r="O150" s="217">
        <v>0.21974866309292718</v>
      </c>
      <c r="P150" s="264">
        <v>1</v>
      </c>
      <c r="Q150" s="265"/>
    </row>
    <row r="151" spans="1:17" ht="15" customHeight="1" x14ac:dyDescent="0.25">
      <c r="A151" s="208">
        <v>148</v>
      </c>
      <c r="B151" s="207" t="s">
        <v>501</v>
      </c>
      <c r="C151" s="207" t="s">
        <v>549</v>
      </c>
      <c r="D151" s="207" t="s">
        <v>1276</v>
      </c>
      <c r="E151" s="207" t="s">
        <v>1395</v>
      </c>
      <c r="F151" s="206" t="s">
        <v>960</v>
      </c>
      <c r="G151" s="8">
        <v>452222203</v>
      </c>
      <c r="H151" s="206" t="s">
        <v>1502</v>
      </c>
      <c r="I151" s="262" t="s">
        <v>844</v>
      </c>
      <c r="J151" s="264" t="s">
        <v>896</v>
      </c>
      <c r="K151" s="4">
        <v>0.2205</v>
      </c>
      <c r="L151" s="4">
        <v>0</v>
      </c>
      <c r="M151" s="4">
        <v>0.16422699400000007</v>
      </c>
      <c r="N151" s="263">
        <f t="shared" si="5"/>
        <v>0.25520637641723326</v>
      </c>
      <c r="O151" s="217">
        <v>0.31503082967216778</v>
      </c>
      <c r="P151" s="264">
        <v>1</v>
      </c>
      <c r="Q151" s="265"/>
    </row>
    <row r="152" spans="1:17" ht="15" customHeight="1" x14ac:dyDescent="0.25">
      <c r="A152" s="208">
        <v>149</v>
      </c>
      <c r="B152" s="207" t="s">
        <v>501</v>
      </c>
      <c r="C152" s="207" t="s">
        <v>549</v>
      </c>
      <c r="D152" s="207" t="s">
        <v>1276</v>
      </c>
      <c r="E152" s="207" t="s">
        <v>1395</v>
      </c>
      <c r="F152" s="206" t="s">
        <v>959</v>
      </c>
      <c r="G152" s="8">
        <v>452221404</v>
      </c>
      <c r="H152" s="206" t="s">
        <v>1058</v>
      </c>
      <c r="I152" s="262" t="s">
        <v>844</v>
      </c>
      <c r="J152" s="264" t="s">
        <v>896</v>
      </c>
      <c r="K152" s="4">
        <v>0.996</v>
      </c>
      <c r="L152" s="4">
        <v>0</v>
      </c>
      <c r="M152" s="4">
        <v>0.67347185000000054</v>
      </c>
      <c r="N152" s="263">
        <f t="shared" si="5"/>
        <v>0.32382344377509986</v>
      </c>
      <c r="O152" s="217">
        <v>0.47163586117700573</v>
      </c>
      <c r="P152" s="264">
        <v>1</v>
      </c>
      <c r="Q152" s="265"/>
    </row>
    <row r="153" spans="1:17" ht="15" customHeight="1" x14ac:dyDescent="0.25">
      <c r="A153" s="208">
        <v>150</v>
      </c>
      <c r="B153" s="207" t="s">
        <v>501</v>
      </c>
      <c r="C153" s="207" t="s">
        <v>549</v>
      </c>
      <c r="D153" s="207" t="s">
        <v>1276</v>
      </c>
      <c r="E153" s="207" t="s">
        <v>1395</v>
      </c>
      <c r="F153" s="206" t="s">
        <v>959</v>
      </c>
      <c r="G153" s="8">
        <v>452221401</v>
      </c>
      <c r="H153" s="206" t="s">
        <v>1057</v>
      </c>
      <c r="I153" s="262" t="s">
        <v>844</v>
      </c>
      <c r="J153" s="264" t="s">
        <v>896</v>
      </c>
      <c r="K153" s="4">
        <v>1.0049999999999999</v>
      </c>
      <c r="L153" s="4">
        <v>0</v>
      </c>
      <c r="M153" s="4">
        <v>0.93268091700000033</v>
      </c>
      <c r="N153" s="263">
        <f t="shared" ref="N153:N178" si="6">(K153-M153)/K153</f>
        <v>7.1959286567163758E-2</v>
      </c>
      <c r="O153" s="217">
        <v>0.33758770484697609</v>
      </c>
      <c r="P153" s="264">
        <v>1</v>
      </c>
      <c r="Q153" s="265"/>
    </row>
    <row r="154" spans="1:17" ht="15" customHeight="1" x14ac:dyDescent="0.25">
      <c r="A154" s="208">
        <v>151</v>
      </c>
      <c r="B154" s="207" t="s">
        <v>501</v>
      </c>
      <c r="C154" s="207" t="s">
        <v>549</v>
      </c>
      <c r="D154" s="207" t="s">
        <v>1276</v>
      </c>
      <c r="E154" s="207" t="s">
        <v>1395</v>
      </c>
      <c r="F154" s="206" t="s">
        <v>1197</v>
      </c>
      <c r="G154" s="8">
        <v>452223501</v>
      </c>
      <c r="H154" s="206" t="s">
        <v>1062</v>
      </c>
      <c r="I154" s="262" t="s">
        <v>844</v>
      </c>
      <c r="J154" s="264" t="s">
        <v>896</v>
      </c>
      <c r="K154" s="4">
        <v>0.75639999999999996</v>
      </c>
      <c r="L154" s="4">
        <v>0</v>
      </c>
      <c r="M154" s="4">
        <v>0.46792063600000022</v>
      </c>
      <c r="N154" s="263">
        <f t="shared" si="6"/>
        <v>0.38138466948704358</v>
      </c>
      <c r="O154" s="217">
        <v>0.54362879902293948</v>
      </c>
      <c r="P154" s="264">
        <v>1</v>
      </c>
      <c r="Q154" s="265"/>
    </row>
    <row r="155" spans="1:17" ht="15" customHeight="1" x14ac:dyDescent="0.25">
      <c r="A155" s="208">
        <v>152</v>
      </c>
      <c r="B155" s="207" t="s">
        <v>501</v>
      </c>
      <c r="C155" s="207" t="s">
        <v>549</v>
      </c>
      <c r="D155" s="207" t="s">
        <v>1276</v>
      </c>
      <c r="E155" s="207" t="s">
        <v>1395</v>
      </c>
      <c r="F155" s="206" t="s">
        <v>1197</v>
      </c>
      <c r="G155" s="8">
        <v>452223502</v>
      </c>
      <c r="H155" s="206" t="s">
        <v>1047</v>
      </c>
      <c r="I155" s="262" t="s">
        <v>844</v>
      </c>
      <c r="J155" s="264" t="s">
        <v>896</v>
      </c>
      <c r="K155" s="4">
        <v>0.98160000000000003</v>
      </c>
      <c r="L155" s="4">
        <v>0</v>
      </c>
      <c r="M155" s="4">
        <v>0.54715028500000018</v>
      </c>
      <c r="N155" s="263">
        <f t="shared" si="6"/>
        <v>0.44259343418907887</v>
      </c>
      <c r="O155" s="217">
        <v>0.63169007498129592</v>
      </c>
      <c r="P155" s="264">
        <v>1</v>
      </c>
      <c r="Q155" s="265"/>
    </row>
    <row r="156" spans="1:17" ht="15" customHeight="1" x14ac:dyDescent="0.25">
      <c r="A156" s="208">
        <v>153</v>
      </c>
      <c r="B156" s="207" t="s">
        <v>501</v>
      </c>
      <c r="C156" s="207" t="s">
        <v>549</v>
      </c>
      <c r="D156" s="207" t="s">
        <v>1276</v>
      </c>
      <c r="E156" s="207" t="s">
        <v>1395</v>
      </c>
      <c r="F156" s="206" t="s">
        <v>1195</v>
      </c>
      <c r="G156" s="8">
        <v>452223602</v>
      </c>
      <c r="H156" s="206" t="s">
        <v>845</v>
      </c>
      <c r="I156" s="262" t="s">
        <v>844</v>
      </c>
      <c r="J156" s="264" t="s">
        <v>896</v>
      </c>
      <c r="K156" s="4">
        <v>0.87000000000000011</v>
      </c>
      <c r="L156" s="4">
        <v>0</v>
      </c>
      <c r="M156" s="4">
        <v>0.48764410999999985</v>
      </c>
      <c r="N156" s="263">
        <f t="shared" si="6"/>
        <v>0.43948952873563241</v>
      </c>
      <c r="O156" s="217">
        <v>0.61820362203553136</v>
      </c>
      <c r="P156" s="264">
        <v>1</v>
      </c>
      <c r="Q156" s="265"/>
    </row>
    <row r="157" spans="1:17" ht="15" customHeight="1" x14ac:dyDescent="0.25">
      <c r="A157" s="208">
        <v>154</v>
      </c>
      <c r="B157" s="207" t="s">
        <v>501</v>
      </c>
      <c r="C157" s="207" t="s">
        <v>549</v>
      </c>
      <c r="D157" s="207" t="s">
        <v>1276</v>
      </c>
      <c r="E157" s="207" t="s">
        <v>1395</v>
      </c>
      <c r="F157" s="206" t="s">
        <v>1195</v>
      </c>
      <c r="G157" s="8">
        <v>452223604</v>
      </c>
      <c r="H157" s="206" t="s">
        <v>847</v>
      </c>
      <c r="I157" s="262" t="s">
        <v>844</v>
      </c>
      <c r="J157" s="264" t="s">
        <v>896</v>
      </c>
      <c r="K157" s="4">
        <v>0.59</v>
      </c>
      <c r="L157" s="4">
        <v>0</v>
      </c>
      <c r="M157" s="4">
        <v>0.39862234000000019</v>
      </c>
      <c r="N157" s="263">
        <f t="shared" si="6"/>
        <v>0.32436891525423694</v>
      </c>
      <c r="O157" s="217">
        <v>0.51823638120888516</v>
      </c>
      <c r="P157" s="264">
        <v>1</v>
      </c>
      <c r="Q157" s="265"/>
    </row>
    <row r="158" spans="1:17" ht="15" customHeight="1" x14ac:dyDescent="0.25">
      <c r="A158" s="208">
        <v>155</v>
      </c>
      <c r="B158" s="207" t="s">
        <v>501</v>
      </c>
      <c r="C158" s="207" t="s">
        <v>549</v>
      </c>
      <c r="D158" s="207" t="s">
        <v>1276</v>
      </c>
      <c r="E158" s="207" t="s">
        <v>1395</v>
      </c>
      <c r="F158" s="206" t="s">
        <v>1195</v>
      </c>
      <c r="G158" s="8">
        <v>452223603</v>
      </c>
      <c r="H158" s="206" t="s">
        <v>846</v>
      </c>
      <c r="I158" s="262" t="s">
        <v>844</v>
      </c>
      <c r="J158" s="264" t="s">
        <v>896</v>
      </c>
      <c r="K158" s="4">
        <v>0.67999999999999994</v>
      </c>
      <c r="L158" s="4">
        <v>0</v>
      </c>
      <c r="M158" s="4">
        <v>0.43263236000000038</v>
      </c>
      <c r="N158" s="263">
        <f t="shared" si="6"/>
        <v>0.36377594117646994</v>
      </c>
      <c r="O158" s="217">
        <v>0.54363922555016453</v>
      </c>
      <c r="P158" s="264">
        <v>1</v>
      </c>
      <c r="Q158" s="265"/>
    </row>
    <row r="159" spans="1:17" ht="15" customHeight="1" x14ac:dyDescent="0.25">
      <c r="A159" s="208">
        <v>156</v>
      </c>
      <c r="B159" s="207" t="s">
        <v>501</v>
      </c>
      <c r="C159" s="207" t="s">
        <v>549</v>
      </c>
      <c r="D159" s="207" t="s">
        <v>1276</v>
      </c>
      <c r="E159" s="207" t="s">
        <v>1395</v>
      </c>
      <c r="F159" s="206" t="s">
        <v>1061</v>
      </c>
      <c r="G159" s="8">
        <v>452222304</v>
      </c>
      <c r="H159" s="206" t="s">
        <v>1503</v>
      </c>
      <c r="I159" s="262" t="s">
        <v>844</v>
      </c>
      <c r="J159" s="264" t="s">
        <v>896</v>
      </c>
      <c r="K159" s="4">
        <v>0.47709999999999997</v>
      </c>
      <c r="L159" s="4">
        <v>0</v>
      </c>
      <c r="M159" s="4">
        <v>0.4303766009999998</v>
      </c>
      <c r="N159" s="263">
        <f t="shared" si="6"/>
        <v>9.7932087612660174E-2</v>
      </c>
      <c r="O159" s="217">
        <v>0.11952953761991614</v>
      </c>
      <c r="P159" s="264">
        <v>1</v>
      </c>
      <c r="Q159" s="265"/>
    </row>
    <row r="160" spans="1:17" ht="15" customHeight="1" x14ac:dyDescent="0.25">
      <c r="A160" s="208">
        <v>157</v>
      </c>
      <c r="B160" s="207" t="s">
        <v>501</v>
      </c>
      <c r="C160" s="207" t="s">
        <v>549</v>
      </c>
      <c r="D160" s="207" t="s">
        <v>1276</v>
      </c>
      <c r="E160" s="207" t="s">
        <v>1340</v>
      </c>
      <c r="F160" s="206" t="s">
        <v>1208</v>
      </c>
      <c r="G160" s="8">
        <v>452211204</v>
      </c>
      <c r="H160" s="206" t="s">
        <v>1504</v>
      </c>
      <c r="I160" s="262" t="s">
        <v>844</v>
      </c>
      <c r="J160" s="264" t="s">
        <v>896</v>
      </c>
      <c r="K160" s="4">
        <v>0.41100000000000003</v>
      </c>
      <c r="L160" s="4">
        <v>0</v>
      </c>
      <c r="M160" s="4">
        <v>0.27318888000000002</v>
      </c>
      <c r="N160" s="263">
        <f t="shared" si="6"/>
        <v>0.33530686131386861</v>
      </c>
      <c r="O160" s="217">
        <v>0.46206068638645648</v>
      </c>
      <c r="P160" s="264">
        <v>1</v>
      </c>
      <c r="Q160" s="265"/>
    </row>
    <row r="161" spans="1:17" ht="15" customHeight="1" x14ac:dyDescent="0.25">
      <c r="A161" s="208">
        <v>158</v>
      </c>
      <c r="B161" s="207" t="s">
        <v>501</v>
      </c>
      <c r="C161" s="207" t="s">
        <v>549</v>
      </c>
      <c r="D161" s="207" t="s">
        <v>1276</v>
      </c>
      <c r="E161" s="207" t="s">
        <v>1340</v>
      </c>
      <c r="F161" s="206" t="s">
        <v>1208</v>
      </c>
      <c r="G161" s="8">
        <v>452211203</v>
      </c>
      <c r="H161" s="206" t="s">
        <v>1053</v>
      </c>
      <c r="I161" s="262" t="s">
        <v>844</v>
      </c>
      <c r="J161" s="264" t="s">
        <v>896</v>
      </c>
      <c r="K161" s="4">
        <v>0.48149999999999998</v>
      </c>
      <c r="L161" s="4">
        <v>0</v>
      </c>
      <c r="M161" s="4">
        <v>0.24247856000000007</v>
      </c>
      <c r="N161" s="263">
        <f t="shared" si="6"/>
        <v>0.49641005192107979</v>
      </c>
      <c r="O161" s="217">
        <v>0.54524053676737294</v>
      </c>
      <c r="P161" s="264">
        <v>1</v>
      </c>
      <c r="Q161" s="265"/>
    </row>
    <row r="162" spans="1:17" ht="15" customHeight="1" x14ac:dyDescent="0.25">
      <c r="A162" s="208">
        <v>159</v>
      </c>
      <c r="B162" s="207" t="s">
        <v>501</v>
      </c>
      <c r="C162" s="207" t="s">
        <v>549</v>
      </c>
      <c r="D162" s="207" t="s">
        <v>1276</v>
      </c>
      <c r="E162" s="207" t="s">
        <v>1340</v>
      </c>
      <c r="F162" s="206" t="s">
        <v>1055</v>
      </c>
      <c r="G162" s="8">
        <v>452212302</v>
      </c>
      <c r="H162" s="206" t="s">
        <v>1056</v>
      </c>
      <c r="I162" s="262" t="s">
        <v>844</v>
      </c>
      <c r="J162" s="264" t="s">
        <v>896</v>
      </c>
      <c r="K162" s="4">
        <v>0.26529999999999998</v>
      </c>
      <c r="L162" s="4">
        <v>0</v>
      </c>
      <c r="M162" s="4">
        <v>0.17588887000000014</v>
      </c>
      <c r="N162" s="263">
        <f t="shared" si="6"/>
        <v>0.33701895966829948</v>
      </c>
      <c r="O162" s="217">
        <v>-0.12960235103965911</v>
      </c>
      <c r="P162" s="264">
        <v>1</v>
      </c>
      <c r="Q162" s="265"/>
    </row>
    <row r="163" spans="1:17" ht="15" customHeight="1" x14ac:dyDescent="0.25">
      <c r="A163" s="208">
        <v>160</v>
      </c>
      <c r="B163" s="207" t="s">
        <v>501</v>
      </c>
      <c r="C163" s="207" t="s">
        <v>549</v>
      </c>
      <c r="D163" s="207" t="s">
        <v>1276</v>
      </c>
      <c r="E163" s="207" t="s">
        <v>1340</v>
      </c>
      <c r="F163" s="206" t="s">
        <v>1055</v>
      </c>
      <c r="G163" s="8">
        <v>452212301</v>
      </c>
      <c r="H163" s="206" t="s">
        <v>1055</v>
      </c>
      <c r="I163" s="262" t="s">
        <v>844</v>
      </c>
      <c r="J163" s="264" t="s">
        <v>896</v>
      </c>
      <c r="K163" s="4">
        <v>0.25160000000000005</v>
      </c>
      <c r="L163" s="4">
        <v>0</v>
      </c>
      <c r="M163" s="4">
        <v>0.18415187</v>
      </c>
      <c r="N163" s="263">
        <f t="shared" si="6"/>
        <v>0.26807682829888729</v>
      </c>
      <c r="O163" s="217">
        <v>0.65775359395020749</v>
      </c>
      <c r="P163" s="264">
        <v>1</v>
      </c>
      <c r="Q163" s="265"/>
    </row>
    <row r="164" spans="1:17" ht="15" customHeight="1" x14ac:dyDescent="0.25">
      <c r="A164" s="208">
        <v>161</v>
      </c>
      <c r="B164" s="207" t="s">
        <v>501</v>
      </c>
      <c r="C164" s="207" t="s">
        <v>549</v>
      </c>
      <c r="D164" s="207" t="s">
        <v>1276</v>
      </c>
      <c r="E164" s="207" t="s">
        <v>1340</v>
      </c>
      <c r="F164" s="206" t="s">
        <v>958</v>
      </c>
      <c r="G164" s="8">
        <v>452211402</v>
      </c>
      <c r="H164" s="206" t="s">
        <v>1054</v>
      </c>
      <c r="I164" s="262" t="s">
        <v>844</v>
      </c>
      <c r="J164" s="264" t="s">
        <v>896</v>
      </c>
      <c r="K164" s="4">
        <v>1.383</v>
      </c>
      <c r="L164" s="4">
        <v>0</v>
      </c>
      <c r="M164" s="4">
        <v>0.71040731900000187</v>
      </c>
      <c r="N164" s="263">
        <f t="shared" si="6"/>
        <v>0.48632876428054816</v>
      </c>
      <c r="O164" s="217">
        <v>0.57647406547877478</v>
      </c>
      <c r="P164" s="264">
        <v>1</v>
      </c>
      <c r="Q164" s="265"/>
    </row>
    <row r="165" spans="1:17" ht="15" customHeight="1" x14ac:dyDescent="0.25">
      <c r="A165" s="208">
        <v>162</v>
      </c>
      <c r="B165" s="207" t="s">
        <v>501</v>
      </c>
      <c r="C165" s="207" t="s">
        <v>549</v>
      </c>
      <c r="D165" s="207" t="s">
        <v>1276</v>
      </c>
      <c r="E165" s="207" t="s">
        <v>1340</v>
      </c>
      <c r="F165" s="206" t="s">
        <v>958</v>
      </c>
      <c r="G165" s="8">
        <v>452211404</v>
      </c>
      <c r="H165" s="206" t="s">
        <v>1505</v>
      </c>
      <c r="I165" s="262" t="s">
        <v>844</v>
      </c>
      <c r="J165" s="264" t="s">
        <v>896</v>
      </c>
      <c r="K165" s="4">
        <v>0.63700000000000001</v>
      </c>
      <c r="L165" s="4">
        <v>0</v>
      </c>
      <c r="M165" s="4">
        <v>0.59279034099999994</v>
      </c>
      <c r="N165" s="263">
        <f t="shared" si="6"/>
        <v>6.940291836734705E-2</v>
      </c>
      <c r="O165" s="217">
        <v>0.15390216353334307</v>
      </c>
      <c r="P165" s="264">
        <v>1</v>
      </c>
      <c r="Q165" s="265"/>
    </row>
    <row r="166" spans="1:17" ht="15" customHeight="1" x14ac:dyDescent="0.25">
      <c r="A166" s="208">
        <v>163</v>
      </c>
      <c r="B166" s="207" t="s">
        <v>501</v>
      </c>
      <c r="C166" s="207" t="s">
        <v>549</v>
      </c>
      <c r="D166" s="207" t="s">
        <v>1276</v>
      </c>
      <c r="E166" s="207" t="s">
        <v>1340</v>
      </c>
      <c r="F166" s="206" t="s">
        <v>958</v>
      </c>
      <c r="G166" s="8">
        <v>452211403</v>
      </c>
      <c r="H166" s="206" t="s">
        <v>1506</v>
      </c>
      <c r="I166" s="262" t="s">
        <v>844</v>
      </c>
      <c r="J166" s="264" t="s">
        <v>896</v>
      </c>
      <c r="K166" s="4">
        <v>1.2290000000000001</v>
      </c>
      <c r="L166" s="4">
        <v>0</v>
      </c>
      <c r="M166" s="4">
        <v>0.77093914100000005</v>
      </c>
      <c r="N166" s="263">
        <f t="shared" si="6"/>
        <v>0.3727102188771359</v>
      </c>
      <c r="O166" s="217">
        <v>0.53649438711144715</v>
      </c>
      <c r="P166" s="264">
        <v>1</v>
      </c>
      <c r="Q166" s="265"/>
    </row>
    <row r="167" spans="1:17" ht="15" customHeight="1" x14ac:dyDescent="0.25">
      <c r="A167" s="208">
        <v>164</v>
      </c>
      <c r="B167" s="207" t="s">
        <v>501</v>
      </c>
      <c r="C167" s="207" t="s">
        <v>936</v>
      </c>
      <c r="D167" s="207" t="s">
        <v>1273</v>
      </c>
      <c r="E167" s="207" t="s">
        <v>1396</v>
      </c>
      <c r="F167" s="206" t="s">
        <v>964</v>
      </c>
      <c r="G167" s="8">
        <v>442132101</v>
      </c>
      <c r="H167" s="206" t="s">
        <v>1071</v>
      </c>
      <c r="I167" s="262" t="s">
        <v>844</v>
      </c>
      <c r="J167" s="264" t="s">
        <v>896</v>
      </c>
      <c r="K167" s="4">
        <v>3.5494399999999997</v>
      </c>
      <c r="L167" s="4">
        <v>0</v>
      </c>
      <c r="M167" s="4">
        <v>2.3101572459999957</v>
      </c>
      <c r="N167" s="263">
        <f t="shared" si="6"/>
        <v>0.34914881051658969</v>
      </c>
      <c r="O167" s="217">
        <v>0.36914375787971598</v>
      </c>
      <c r="P167" s="264">
        <v>1</v>
      </c>
      <c r="Q167" s="265"/>
    </row>
    <row r="168" spans="1:17" ht="15" customHeight="1" x14ac:dyDescent="0.25">
      <c r="A168" s="208">
        <v>165</v>
      </c>
      <c r="B168" s="207" t="s">
        <v>501</v>
      </c>
      <c r="C168" s="207" t="s">
        <v>936</v>
      </c>
      <c r="D168" s="207" t="s">
        <v>1273</v>
      </c>
      <c r="E168" s="207" t="s">
        <v>1396</v>
      </c>
      <c r="F168" s="206" t="s">
        <v>964</v>
      </c>
      <c r="G168" s="8">
        <v>442132102</v>
      </c>
      <c r="H168" s="206" t="s">
        <v>1072</v>
      </c>
      <c r="I168" s="262" t="s">
        <v>844</v>
      </c>
      <c r="J168" s="264" t="s">
        <v>896</v>
      </c>
      <c r="K168" s="4">
        <v>3.4111000000000002</v>
      </c>
      <c r="L168" s="4">
        <v>0</v>
      </c>
      <c r="M168" s="4">
        <v>2.1543907326999987</v>
      </c>
      <c r="N168" s="263">
        <f t="shared" si="6"/>
        <v>0.36841759763712628</v>
      </c>
      <c r="O168" s="217">
        <v>0.73721392272830977</v>
      </c>
      <c r="P168" s="264">
        <v>1</v>
      </c>
      <c r="Q168" s="265"/>
    </row>
    <row r="169" spans="1:17" ht="15" customHeight="1" x14ac:dyDescent="0.25">
      <c r="A169" s="208">
        <v>166</v>
      </c>
      <c r="B169" s="207" t="s">
        <v>501</v>
      </c>
      <c r="C169" s="207" t="s">
        <v>936</v>
      </c>
      <c r="D169" s="207" t="s">
        <v>1273</v>
      </c>
      <c r="E169" s="207" t="s">
        <v>1396</v>
      </c>
      <c r="F169" s="206" t="s">
        <v>964</v>
      </c>
      <c r="G169" s="8">
        <v>442132106</v>
      </c>
      <c r="H169" s="206" t="s">
        <v>1073</v>
      </c>
      <c r="I169" s="262" t="s">
        <v>844</v>
      </c>
      <c r="J169" s="264" t="s">
        <v>896</v>
      </c>
      <c r="K169" s="4">
        <v>0.78140799999999855</v>
      </c>
      <c r="L169" s="4">
        <v>0</v>
      </c>
      <c r="M169" s="4">
        <v>0.55397646000000023</v>
      </c>
      <c r="N169" s="263">
        <f t="shared" si="6"/>
        <v>0.29105350853843159</v>
      </c>
      <c r="O169" s="217">
        <v>0.26716387590571589</v>
      </c>
      <c r="P169" s="264">
        <v>1</v>
      </c>
      <c r="Q169" s="265"/>
    </row>
    <row r="170" spans="1:17" ht="15" customHeight="1" x14ac:dyDescent="0.25">
      <c r="A170" s="208">
        <v>167</v>
      </c>
      <c r="B170" s="207" t="s">
        <v>501</v>
      </c>
      <c r="C170" s="207" t="s">
        <v>936</v>
      </c>
      <c r="D170" s="207" t="s">
        <v>1273</v>
      </c>
      <c r="E170" s="207" t="s">
        <v>1396</v>
      </c>
      <c r="F170" s="206" t="s">
        <v>965</v>
      </c>
      <c r="G170" s="8">
        <v>442133305</v>
      </c>
      <c r="H170" s="206" t="s">
        <v>1507</v>
      </c>
      <c r="I170" s="262" t="s">
        <v>844</v>
      </c>
      <c r="J170" s="264" t="s">
        <v>896</v>
      </c>
      <c r="K170" s="4">
        <v>1.5069399999999999</v>
      </c>
      <c r="L170" s="4">
        <v>0</v>
      </c>
      <c r="M170" s="4">
        <v>1.4001610090000003</v>
      </c>
      <c r="N170" s="263">
        <f t="shared" si="6"/>
        <v>7.0858156927282881E-2</v>
      </c>
      <c r="O170" s="217">
        <v>0.25742414645721601</v>
      </c>
      <c r="P170" s="264">
        <v>1</v>
      </c>
      <c r="Q170" s="265"/>
    </row>
    <row r="171" spans="1:17" ht="15" customHeight="1" x14ac:dyDescent="0.25">
      <c r="A171" s="208">
        <v>168</v>
      </c>
      <c r="B171" s="207" t="s">
        <v>501</v>
      </c>
      <c r="C171" s="207" t="s">
        <v>936</v>
      </c>
      <c r="D171" s="207" t="s">
        <v>1273</v>
      </c>
      <c r="E171" s="207" t="s">
        <v>1396</v>
      </c>
      <c r="F171" s="206" t="s">
        <v>965</v>
      </c>
      <c r="G171" s="8">
        <v>442133301</v>
      </c>
      <c r="H171" s="206" t="s">
        <v>965</v>
      </c>
      <c r="I171" s="262" t="s">
        <v>844</v>
      </c>
      <c r="J171" s="264" t="s">
        <v>896</v>
      </c>
      <c r="K171" s="4">
        <v>1.0731999999999999</v>
      </c>
      <c r="L171" s="4">
        <v>0</v>
      </c>
      <c r="M171" s="4">
        <v>0.76708966259999956</v>
      </c>
      <c r="N171" s="263">
        <f t="shared" si="6"/>
        <v>0.28523139899366418</v>
      </c>
      <c r="O171" s="217">
        <v>0.46278633838543792</v>
      </c>
      <c r="P171" s="264">
        <v>1</v>
      </c>
      <c r="Q171" s="265"/>
    </row>
    <row r="172" spans="1:17" ht="15" customHeight="1" x14ac:dyDescent="0.25">
      <c r="A172" s="208">
        <v>169</v>
      </c>
      <c r="B172" s="207" t="s">
        <v>501</v>
      </c>
      <c r="C172" s="207" t="s">
        <v>936</v>
      </c>
      <c r="D172" s="207" t="s">
        <v>1273</v>
      </c>
      <c r="E172" s="207" t="s">
        <v>1396</v>
      </c>
      <c r="F172" s="206" t="s">
        <v>965</v>
      </c>
      <c r="G172" s="8">
        <v>442133304</v>
      </c>
      <c r="H172" s="206" t="s">
        <v>1508</v>
      </c>
      <c r="I172" s="262" t="s">
        <v>1175</v>
      </c>
      <c r="J172" s="264" t="s">
        <v>896</v>
      </c>
      <c r="K172" s="4">
        <v>0.1545</v>
      </c>
      <c r="L172" s="4">
        <v>0</v>
      </c>
      <c r="M172" s="4">
        <v>0.13002311700000002</v>
      </c>
      <c r="N172" s="263">
        <f t="shared" si="6"/>
        <v>0.15842642718446587</v>
      </c>
      <c r="O172" s="217">
        <v>0.78226627912618674</v>
      </c>
      <c r="P172" s="264">
        <v>1</v>
      </c>
      <c r="Q172" s="265"/>
    </row>
    <row r="173" spans="1:17" ht="15" customHeight="1" x14ac:dyDescent="0.25">
      <c r="A173" s="208">
        <v>170</v>
      </c>
      <c r="B173" s="207" t="s">
        <v>501</v>
      </c>
      <c r="C173" s="207" t="s">
        <v>936</v>
      </c>
      <c r="D173" s="207" t="s">
        <v>1273</v>
      </c>
      <c r="E173" s="207" t="s">
        <v>1397</v>
      </c>
      <c r="F173" s="206" t="s">
        <v>968</v>
      </c>
      <c r="G173" s="8">
        <v>442151203</v>
      </c>
      <c r="H173" s="206" t="s">
        <v>1079</v>
      </c>
      <c r="I173" s="262" t="s">
        <v>844</v>
      </c>
      <c r="J173" s="264" t="s">
        <v>896</v>
      </c>
      <c r="K173" s="4">
        <v>2.2569299999999997</v>
      </c>
      <c r="L173" s="4">
        <v>0</v>
      </c>
      <c r="M173" s="4">
        <v>1.6769491299999986</v>
      </c>
      <c r="N173" s="263">
        <f t="shared" si="6"/>
        <v>0.25697778398089494</v>
      </c>
      <c r="O173" s="217">
        <v>0.69196619637133294</v>
      </c>
      <c r="P173" s="264">
        <v>1</v>
      </c>
      <c r="Q173" s="265"/>
    </row>
    <row r="174" spans="1:17" ht="15" customHeight="1" x14ac:dyDescent="0.25">
      <c r="A174" s="208">
        <v>171</v>
      </c>
      <c r="B174" s="207" t="s">
        <v>501</v>
      </c>
      <c r="C174" s="207" t="s">
        <v>936</v>
      </c>
      <c r="D174" s="207" t="s">
        <v>1273</v>
      </c>
      <c r="E174" s="207" t="s">
        <v>1398</v>
      </c>
      <c r="F174" s="206" t="s">
        <v>1209</v>
      </c>
      <c r="G174" s="8">
        <v>442111101</v>
      </c>
      <c r="H174" s="206" t="s">
        <v>861</v>
      </c>
      <c r="I174" s="262" t="s">
        <v>895</v>
      </c>
      <c r="J174" s="264" t="s">
        <v>896</v>
      </c>
      <c r="K174" s="4">
        <v>2.0863779999999994</v>
      </c>
      <c r="L174" s="4">
        <v>0</v>
      </c>
      <c r="M174" s="4">
        <v>1.353602234</v>
      </c>
      <c r="N174" s="263">
        <f t="shared" si="6"/>
        <v>0.35121908206470714</v>
      </c>
      <c r="O174" s="217">
        <v>0.46933613863388191</v>
      </c>
      <c r="P174" s="264">
        <v>1</v>
      </c>
      <c r="Q174" s="265"/>
    </row>
    <row r="175" spans="1:17" ht="15" customHeight="1" x14ac:dyDescent="0.25">
      <c r="A175" s="208">
        <v>172</v>
      </c>
      <c r="B175" s="207" t="s">
        <v>501</v>
      </c>
      <c r="C175" s="207" t="s">
        <v>936</v>
      </c>
      <c r="D175" s="207" t="s">
        <v>1273</v>
      </c>
      <c r="E175" s="207" t="s">
        <v>1398</v>
      </c>
      <c r="F175" s="206" t="s">
        <v>1209</v>
      </c>
      <c r="G175" s="8">
        <v>442112102</v>
      </c>
      <c r="H175" s="206" t="s">
        <v>1509</v>
      </c>
      <c r="I175" s="262" t="s">
        <v>895</v>
      </c>
      <c r="J175" s="264" t="s">
        <v>896</v>
      </c>
      <c r="K175" s="4">
        <v>5.383</v>
      </c>
      <c r="L175" s="4">
        <v>0</v>
      </c>
      <c r="M175" s="4">
        <v>2.9100637979999977</v>
      </c>
      <c r="N175" s="263">
        <f t="shared" si="6"/>
        <v>0.45939739959130638</v>
      </c>
      <c r="O175" s="217">
        <v>0.81156038910933348</v>
      </c>
      <c r="P175" s="264">
        <v>1</v>
      </c>
      <c r="Q175" s="265"/>
    </row>
    <row r="176" spans="1:17" ht="15" customHeight="1" x14ac:dyDescent="0.25">
      <c r="A176" s="208">
        <v>173</v>
      </c>
      <c r="B176" s="207" t="s">
        <v>501</v>
      </c>
      <c r="C176" s="207" t="s">
        <v>936</v>
      </c>
      <c r="D176" s="207" t="s">
        <v>1273</v>
      </c>
      <c r="E176" s="207" t="s">
        <v>1398</v>
      </c>
      <c r="F176" s="206" t="s">
        <v>1209</v>
      </c>
      <c r="G176" s="8">
        <v>442114103</v>
      </c>
      <c r="H176" s="206" t="s">
        <v>1510</v>
      </c>
      <c r="I176" s="262" t="s">
        <v>895</v>
      </c>
      <c r="J176" s="264" t="s">
        <v>896</v>
      </c>
      <c r="K176" s="4">
        <v>4.4642900000000001</v>
      </c>
      <c r="L176" s="4">
        <v>0</v>
      </c>
      <c r="M176" s="4">
        <v>3.0849542600000008</v>
      </c>
      <c r="N176" s="263">
        <f t="shared" si="6"/>
        <v>0.30897090914792702</v>
      </c>
      <c r="O176" s="217">
        <v>0.46503633285459556</v>
      </c>
      <c r="P176" s="264">
        <v>1</v>
      </c>
      <c r="Q176" s="265"/>
    </row>
    <row r="177" spans="1:17" ht="15" customHeight="1" x14ac:dyDescent="0.25">
      <c r="A177" s="208">
        <v>174</v>
      </c>
      <c r="B177" s="207" t="s">
        <v>501</v>
      </c>
      <c r="C177" s="207" t="s">
        <v>936</v>
      </c>
      <c r="D177" s="207" t="s">
        <v>1273</v>
      </c>
      <c r="E177" s="207" t="s">
        <v>1398</v>
      </c>
      <c r="F177" s="206" t="s">
        <v>962</v>
      </c>
      <c r="G177" s="8">
        <v>442113202</v>
      </c>
      <c r="H177" s="206" t="s">
        <v>1068</v>
      </c>
      <c r="I177" s="262" t="s">
        <v>895</v>
      </c>
      <c r="J177" s="264" t="s">
        <v>896</v>
      </c>
      <c r="K177" s="4">
        <v>3.438002</v>
      </c>
      <c r="L177" s="4">
        <v>0</v>
      </c>
      <c r="M177" s="4">
        <v>2.077685489999999</v>
      </c>
      <c r="N177" s="263">
        <f t="shared" si="6"/>
        <v>0.39567065696878623</v>
      </c>
      <c r="O177" s="217">
        <v>0.53122708596519219</v>
      </c>
      <c r="P177" s="264">
        <v>1</v>
      </c>
      <c r="Q177" s="265"/>
    </row>
    <row r="178" spans="1:17" ht="15" customHeight="1" x14ac:dyDescent="0.25">
      <c r="A178" s="208">
        <v>175</v>
      </c>
      <c r="B178" s="207" t="s">
        <v>501</v>
      </c>
      <c r="C178" s="207" t="s">
        <v>936</v>
      </c>
      <c r="D178" s="207" t="s">
        <v>1273</v>
      </c>
      <c r="E178" s="207" t="s">
        <v>1398</v>
      </c>
      <c r="F178" s="206" t="s">
        <v>962</v>
      </c>
      <c r="G178" s="8">
        <v>442113204</v>
      </c>
      <c r="H178" s="206" t="s">
        <v>1511</v>
      </c>
      <c r="I178" s="262" t="s">
        <v>895</v>
      </c>
      <c r="J178" s="264" t="s">
        <v>896</v>
      </c>
      <c r="K178" s="4">
        <v>1.290408</v>
      </c>
      <c r="L178" s="4">
        <v>0</v>
      </c>
      <c r="M178" s="4">
        <v>0.92909406500000014</v>
      </c>
      <c r="N178" s="263">
        <f t="shared" si="6"/>
        <v>0.27999976364064688</v>
      </c>
      <c r="O178" s="217">
        <v>0.39175536388949417</v>
      </c>
      <c r="P178" s="264">
        <v>1</v>
      </c>
      <c r="Q178" s="265"/>
    </row>
    <row r="179" spans="1:17" ht="15" customHeight="1" x14ac:dyDescent="0.25">
      <c r="A179" s="208">
        <v>176</v>
      </c>
      <c r="B179" s="207" t="s">
        <v>501</v>
      </c>
      <c r="C179" s="207" t="s">
        <v>936</v>
      </c>
      <c r="D179" s="207" t="s">
        <v>1273</v>
      </c>
      <c r="E179" s="207" t="s">
        <v>1399</v>
      </c>
      <c r="F179" s="206" t="s">
        <v>1211</v>
      </c>
      <c r="G179" s="8">
        <v>442143103</v>
      </c>
      <c r="H179" s="206" t="s">
        <v>1078</v>
      </c>
      <c r="I179" s="262" t="s">
        <v>844</v>
      </c>
      <c r="J179" s="264" t="s">
        <v>896</v>
      </c>
      <c r="K179" s="4">
        <v>0.49297999999999997</v>
      </c>
      <c r="L179" s="4">
        <v>0</v>
      </c>
      <c r="M179" s="4">
        <v>0.41249653699999989</v>
      </c>
      <c r="N179" s="263">
        <f t="shared" ref="N179:N212" si="7">(K179-M179)/K179</f>
        <v>0.16325908353280072</v>
      </c>
      <c r="O179" s="217">
        <v>0.66760078316948512</v>
      </c>
      <c r="P179" s="264">
        <v>1</v>
      </c>
      <c r="Q179" s="265"/>
    </row>
    <row r="180" spans="1:17" ht="15" customHeight="1" x14ac:dyDescent="0.25">
      <c r="A180" s="208">
        <v>177</v>
      </c>
      <c r="B180" s="207" t="s">
        <v>501</v>
      </c>
      <c r="C180" s="207" t="s">
        <v>936</v>
      </c>
      <c r="D180" s="207" t="s">
        <v>1273</v>
      </c>
      <c r="E180" s="207" t="s">
        <v>1399</v>
      </c>
      <c r="F180" s="206" t="s">
        <v>1211</v>
      </c>
      <c r="G180" s="8">
        <v>442143101</v>
      </c>
      <c r="H180" s="206" t="s">
        <v>1076</v>
      </c>
      <c r="I180" s="262" t="s">
        <v>844</v>
      </c>
      <c r="J180" s="264" t="s">
        <v>896</v>
      </c>
      <c r="K180" s="4">
        <v>2.6499799999999998</v>
      </c>
      <c r="L180" s="4">
        <v>0</v>
      </c>
      <c r="M180" s="4">
        <v>1.6595867719999982</v>
      </c>
      <c r="N180" s="263">
        <f t="shared" si="7"/>
        <v>0.37373611423482506</v>
      </c>
      <c r="O180" s="217">
        <v>0.52183025481645462</v>
      </c>
      <c r="P180" s="264">
        <v>1</v>
      </c>
      <c r="Q180" s="265"/>
    </row>
    <row r="181" spans="1:17" ht="15" customHeight="1" x14ac:dyDescent="0.25">
      <c r="A181" s="208">
        <v>178</v>
      </c>
      <c r="B181" s="207" t="s">
        <v>501</v>
      </c>
      <c r="C181" s="207" t="s">
        <v>936</v>
      </c>
      <c r="D181" s="207" t="s">
        <v>1273</v>
      </c>
      <c r="E181" s="207" t="s">
        <v>1399</v>
      </c>
      <c r="F181" s="206" t="s">
        <v>1211</v>
      </c>
      <c r="G181" s="8">
        <v>442143102</v>
      </c>
      <c r="H181" s="206" t="s">
        <v>1077</v>
      </c>
      <c r="I181" s="262" t="s">
        <v>844</v>
      </c>
      <c r="J181" s="264" t="s">
        <v>896</v>
      </c>
      <c r="K181" s="4">
        <v>0.75165999999999999</v>
      </c>
      <c r="L181" s="4">
        <v>0</v>
      </c>
      <c r="M181" s="4">
        <v>0.44264071500000024</v>
      </c>
      <c r="N181" s="263">
        <f t="shared" si="7"/>
        <v>0.41111577708006247</v>
      </c>
      <c r="O181" s="217">
        <v>0.51051600801856445</v>
      </c>
      <c r="P181" s="264">
        <v>1</v>
      </c>
      <c r="Q181" s="265"/>
    </row>
    <row r="182" spans="1:17" ht="15" customHeight="1" x14ac:dyDescent="0.25">
      <c r="A182" s="208">
        <v>179</v>
      </c>
      <c r="B182" s="207" t="s">
        <v>501</v>
      </c>
      <c r="C182" s="207" t="s">
        <v>936</v>
      </c>
      <c r="D182" s="207" t="s">
        <v>1273</v>
      </c>
      <c r="E182" s="207" t="s">
        <v>1399</v>
      </c>
      <c r="F182" s="206" t="s">
        <v>966</v>
      </c>
      <c r="G182" s="8">
        <v>442141202</v>
      </c>
      <c r="H182" s="206" t="s">
        <v>1074</v>
      </c>
      <c r="I182" s="262" t="s">
        <v>895</v>
      </c>
      <c r="J182" s="264" t="s">
        <v>896</v>
      </c>
      <c r="K182" s="4">
        <v>0.26885500000000001</v>
      </c>
      <c r="L182" s="4">
        <v>0</v>
      </c>
      <c r="M182" s="4">
        <v>0.16506058200000009</v>
      </c>
      <c r="N182" s="263">
        <f t="shared" si="7"/>
        <v>0.38606095478975622</v>
      </c>
      <c r="O182" s="217">
        <v>0.54349829289879459</v>
      </c>
      <c r="P182" s="264">
        <v>1</v>
      </c>
      <c r="Q182" s="265"/>
    </row>
    <row r="183" spans="1:17" ht="15" customHeight="1" x14ac:dyDescent="0.25">
      <c r="A183" s="208">
        <v>180</v>
      </c>
      <c r="B183" s="207" t="s">
        <v>501</v>
      </c>
      <c r="C183" s="207" t="s">
        <v>936</v>
      </c>
      <c r="D183" s="207" t="s">
        <v>1273</v>
      </c>
      <c r="E183" s="207" t="s">
        <v>1399</v>
      </c>
      <c r="F183" s="206" t="s">
        <v>858</v>
      </c>
      <c r="G183" s="8">
        <v>442141303</v>
      </c>
      <c r="H183" s="206" t="s">
        <v>860</v>
      </c>
      <c r="I183" s="262" t="s">
        <v>844</v>
      </c>
      <c r="J183" s="264" t="s">
        <v>896</v>
      </c>
      <c r="K183" s="4">
        <v>2.1436600000000001</v>
      </c>
      <c r="L183" s="4">
        <v>0</v>
      </c>
      <c r="M183" s="4">
        <v>1.4177358989999993</v>
      </c>
      <c r="N183" s="263">
        <f t="shared" si="7"/>
        <v>0.33863770420682421</v>
      </c>
      <c r="O183" s="217">
        <v>0.75128318272640449</v>
      </c>
      <c r="P183" s="264">
        <v>1</v>
      </c>
      <c r="Q183" s="265"/>
    </row>
    <row r="184" spans="1:17" ht="15" customHeight="1" x14ac:dyDescent="0.25">
      <c r="A184" s="208">
        <v>181</v>
      </c>
      <c r="B184" s="207" t="s">
        <v>501</v>
      </c>
      <c r="C184" s="207" t="s">
        <v>936</v>
      </c>
      <c r="D184" s="207" t="s">
        <v>1273</v>
      </c>
      <c r="E184" s="207" t="s">
        <v>1399</v>
      </c>
      <c r="F184" s="206" t="s">
        <v>858</v>
      </c>
      <c r="G184" s="8">
        <v>442141301</v>
      </c>
      <c r="H184" s="206" t="s">
        <v>859</v>
      </c>
      <c r="I184" s="262" t="s">
        <v>844</v>
      </c>
      <c r="J184" s="264" t="s">
        <v>896</v>
      </c>
      <c r="K184" s="4">
        <v>0.87363999999999997</v>
      </c>
      <c r="L184" s="4">
        <v>0</v>
      </c>
      <c r="M184" s="4">
        <v>0.59229153400000067</v>
      </c>
      <c r="N184" s="263">
        <f t="shared" si="7"/>
        <v>0.32204164873403152</v>
      </c>
      <c r="O184" s="217">
        <v>0.59895871190068384</v>
      </c>
      <c r="P184" s="264">
        <v>1</v>
      </c>
      <c r="Q184" s="265"/>
    </row>
    <row r="185" spans="1:17" ht="15" customHeight="1" x14ac:dyDescent="0.25">
      <c r="A185" s="208">
        <v>182</v>
      </c>
      <c r="B185" s="207" t="s">
        <v>501</v>
      </c>
      <c r="C185" s="207" t="s">
        <v>936</v>
      </c>
      <c r="D185" s="207" t="s">
        <v>1273</v>
      </c>
      <c r="E185" s="207" t="s">
        <v>1399</v>
      </c>
      <c r="F185" s="206" t="s">
        <v>858</v>
      </c>
      <c r="G185" s="8">
        <v>442141302</v>
      </c>
      <c r="H185" s="206" t="s">
        <v>1075</v>
      </c>
      <c r="I185" s="262" t="s">
        <v>844</v>
      </c>
      <c r="J185" s="264" t="s">
        <v>896</v>
      </c>
      <c r="K185" s="4">
        <v>0.38605</v>
      </c>
      <c r="L185" s="4">
        <v>0</v>
      </c>
      <c r="M185" s="4">
        <v>0.273151386</v>
      </c>
      <c r="N185" s="263">
        <f t="shared" si="7"/>
        <v>0.29244557440746022</v>
      </c>
      <c r="O185" s="217">
        <v>0.42070683430611555</v>
      </c>
      <c r="P185" s="264">
        <v>1</v>
      </c>
      <c r="Q185" s="265"/>
    </row>
    <row r="186" spans="1:17" ht="15" customHeight="1" x14ac:dyDescent="0.25">
      <c r="A186" s="208">
        <v>183</v>
      </c>
      <c r="B186" s="207" t="s">
        <v>501</v>
      </c>
      <c r="C186" s="207" t="s">
        <v>936</v>
      </c>
      <c r="D186" s="207" t="s">
        <v>1273</v>
      </c>
      <c r="E186" s="207" t="s">
        <v>1399</v>
      </c>
      <c r="F186" s="206" t="s">
        <v>1212</v>
      </c>
      <c r="G186" s="8">
        <v>442143406</v>
      </c>
      <c r="H186" s="206" t="s">
        <v>967</v>
      </c>
      <c r="I186" s="262" t="s">
        <v>844</v>
      </c>
      <c r="J186" s="264" t="s">
        <v>896</v>
      </c>
      <c r="K186" s="4">
        <v>0.72740999999999989</v>
      </c>
      <c r="L186" s="4">
        <v>0</v>
      </c>
      <c r="M186" s="4">
        <v>0.40272981000000008</v>
      </c>
      <c r="N186" s="263">
        <f t="shared" si="7"/>
        <v>0.44635101249639114</v>
      </c>
      <c r="O186" s="217">
        <v>0.52457738253108466</v>
      </c>
      <c r="P186" s="264">
        <v>1</v>
      </c>
      <c r="Q186" s="265"/>
    </row>
    <row r="187" spans="1:17" ht="15" customHeight="1" x14ac:dyDescent="0.25">
      <c r="A187" s="208">
        <v>184</v>
      </c>
      <c r="B187" s="207" t="s">
        <v>501</v>
      </c>
      <c r="C187" s="207" t="s">
        <v>936</v>
      </c>
      <c r="D187" s="207" t="s">
        <v>1273</v>
      </c>
      <c r="E187" s="207" t="s">
        <v>1399</v>
      </c>
      <c r="F187" s="206" t="s">
        <v>1212</v>
      </c>
      <c r="G187" s="8">
        <v>442143405</v>
      </c>
      <c r="H187" s="206" t="s">
        <v>1512</v>
      </c>
      <c r="I187" s="262" t="s">
        <v>1174</v>
      </c>
      <c r="J187" s="264" t="s">
        <v>896</v>
      </c>
      <c r="K187" s="4">
        <v>0.261735</v>
      </c>
      <c r="L187" s="4">
        <v>0</v>
      </c>
      <c r="M187" s="4">
        <v>0.22631664800000001</v>
      </c>
      <c r="N187" s="263">
        <f t="shared" si="7"/>
        <v>0.13532142052075569</v>
      </c>
      <c r="O187" s="217">
        <v>0.75208350168797078</v>
      </c>
      <c r="P187" s="264">
        <v>1</v>
      </c>
      <c r="Q187" s="265"/>
    </row>
    <row r="188" spans="1:17" ht="15" customHeight="1" x14ac:dyDescent="0.25">
      <c r="A188" s="208">
        <v>185</v>
      </c>
      <c r="B188" s="207" t="s">
        <v>501</v>
      </c>
      <c r="C188" s="207" t="s">
        <v>936</v>
      </c>
      <c r="D188" s="207" t="s">
        <v>1273</v>
      </c>
      <c r="E188" s="207" t="s">
        <v>1400</v>
      </c>
      <c r="F188" s="206" t="s">
        <v>853</v>
      </c>
      <c r="G188" s="8">
        <v>442121103</v>
      </c>
      <c r="H188" s="206" t="s">
        <v>855</v>
      </c>
      <c r="I188" s="262" t="s">
        <v>844</v>
      </c>
      <c r="J188" s="264" t="s">
        <v>896</v>
      </c>
      <c r="K188" s="4">
        <v>1.36036</v>
      </c>
      <c r="L188" s="4">
        <v>0</v>
      </c>
      <c r="M188" s="4">
        <v>0.83389298599999917</v>
      </c>
      <c r="N188" s="263">
        <f t="shared" si="7"/>
        <v>0.38700565585580349</v>
      </c>
      <c r="O188" s="217">
        <v>0.59484780900215273</v>
      </c>
      <c r="P188" s="264">
        <v>1</v>
      </c>
      <c r="Q188" s="265"/>
    </row>
    <row r="189" spans="1:17" ht="15" customHeight="1" x14ac:dyDescent="0.25">
      <c r="A189" s="208">
        <v>186</v>
      </c>
      <c r="B189" s="207" t="s">
        <v>501</v>
      </c>
      <c r="C189" s="207" t="s">
        <v>936</v>
      </c>
      <c r="D189" s="207" t="s">
        <v>1273</v>
      </c>
      <c r="E189" s="207" t="s">
        <v>1400</v>
      </c>
      <c r="F189" s="206" t="s">
        <v>853</v>
      </c>
      <c r="G189" s="8">
        <v>442121102</v>
      </c>
      <c r="H189" s="206" t="s">
        <v>854</v>
      </c>
      <c r="I189" s="262" t="s">
        <v>844</v>
      </c>
      <c r="J189" s="264" t="s">
        <v>896</v>
      </c>
      <c r="K189" s="4">
        <v>0.67010000000000003</v>
      </c>
      <c r="L189" s="4">
        <v>0</v>
      </c>
      <c r="M189" s="4">
        <v>0.33741402199999992</v>
      </c>
      <c r="N189" s="263">
        <f t="shared" si="7"/>
        <v>0.49647213550216401</v>
      </c>
      <c r="O189" s="217">
        <v>0.6329056393256054</v>
      </c>
      <c r="P189" s="264">
        <v>1</v>
      </c>
      <c r="Q189" s="265"/>
    </row>
    <row r="190" spans="1:17" ht="15" customHeight="1" x14ac:dyDescent="0.25">
      <c r="A190" s="208">
        <v>187</v>
      </c>
      <c r="B190" s="207" t="s">
        <v>501</v>
      </c>
      <c r="C190" s="207" t="s">
        <v>936</v>
      </c>
      <c r="D190" s="207" t="s">
        <v>1273</v>
      </c>
      <c r="E190" s="207" t="s">
        <v>1400</v>
      </c>
      <c r="F190" s="206" t="s">
        <v>864</v>
      </c>
      <c r="G190" s="8">
        <v>442122202</v>
      </c>
      <c r="H190" s="206" t="s">
        <v>1070</v>
      </c>
      <c r="I190" s="262" t="s">
        <v>844</v>
      </c>
      <c r="J190" s="264" t="s">
        <v>896</v>
      </c>
      <c r="K190" s="4">
        <v>1.8344850000000001</v>
      </c>
      <c r="L190" s="4">
        <v>0</v>
      </c>
      <c r="M190" s="4">
        <v>1.0544344059999995</v>
      </c>
      <c r="N190" s="263">
        <f t="shared" si="7"/>
        <v>0.42521502983126086</v>
      </c>
      <c r="O190" s="217">
        <v>0.54439902846224353</v>
      </c>
      <c r="P190" s="264">
        <v>1</v>
      </c>
      <c r="Q190" s="265"/>
    </row>
    <row r="191" spans="1:17" ht="15" customHeight="1" x14ac:dyDescent="0.25">
      <c r="A191" s="208">
        <v>188</v>
      </c>
      <c r="B191" s="207" t="s">
        <v>501</v>
      </c>
      <c r="C191" s="207" t="s">
        <v>936</v>
      </c>
      <c r="D191" s="207" t="s">
        <v>1273</v>
      </c>
      <c r="E191" s="207" t="s">
        <v>1400</v>
      </c>
      <c r="F191" s="206" t="s">
        <v>864</v>
      </c>
      <c r="G191" s="8">
        <v>442122201</v>
      </c>
      <c r="H191" s="206" t="s">
        <v>864</v>
      </c>
      <c r="I191" s="262" t="s">
        <v>844</v>
      </c>
      <c r="J191" s="264" t="s">
        <v>896</v>
      </c>
      <c r="K191" s="4">
        <v>3.1032449999999998</v>
      </c>
      <c r="L191" s="4">
        <v>0</v>
      </c>
      <c r="M191" s="4">
        <v>2.1052826759999985</v>
      </c>
      <c r="N191" s="263">
        <f t="shared" si="7"/>
        <v>0.32158670166229264</v>
      </c>
      <c r="O191" s="217">
        <v>0.64039950603597529</v>
      </c>
      <c r="P191" s="264">
        <v>1</v>
      </c>
      <c r="Q191" s="265"/>
    </row>
    <row r="192" spans="1:17" ht="15" customHeight="1" x14ac:dyDescent="0.25">
      <c r="A192" s="208">
        <v>189</v>
      </c>
      <c r="B192" s="207" t="s">
        <v>501</v>
      </c>
      <c r="C192" s="207" t="s">
        <v>936</v>
      </c>
      <c r="D192" s="207" t="s">
        <v>1273</v>
      </c>
      <c r="E192" s="207" t="s">
        <v>1400</v>
      </c>
      <c r="F192" s="206" t="s">
        <v>864</v>
      </c>
      <c r="G192" s="8">
        <v>442122203</v>
      </c>
      <c r="H192" s="206" t="s">
        <v>865</v>
      </c>
      <c r="I192" s="262" t="s">
        <v>844</v>
      </c>
      <c r="J192" s="264" t="s">
        <v>896</v>
      </c>
      <c r="K192" s="4">
        <v>1.2745039999999999</v>
      </c>
      <c r="L192" s="4">
        <v>0</v>
      </c>
      <c r="M192" s="4">
        <v>0.67465831999999992</v>
      </c>
      <c r="N192" s="263">
        <f t="shared" si="7"/>
        <v>0.47065029219209981</v>
      </c>
      <c r="O192" s="217">
        <v>0.765435287954493</v>
      </c>
      <c r="P192" s="264">
        <v>1</v>
      </c>
      <c r="Q192" s="265"/>
    </row>
    <row r="193" spans="1:17" ht="15" customHeight="1" x14ac:dyDescent="0.25">
      <c r="A193" s="208">
        <v>190</v>
      </c>
      <c r="B193" s="207" t="s">
        <v>501</v>
      </c>
      <c r="C193" s="207" t="s">
        <v>936</v>
      </c>
      <c r="D193" s="207" t="s">
        <v>1273</v>
      </c>
      <c r="E193" s="207" t="s">
        <v>1400</v>
      </c>
      <c r="F193" s="206" t="s">
        <v>1401</v>
      </c>
      <c r="G193" s="8">
        <v>442123302</v>
      </c>
      <c r="H193" s="206" t="s">
        <v>1513</v>
      </c>
      <c r="I193" s="262" t="s">
        <v>844</v>
      </c>
      <c r="J193" s="264" t="s">
        <v>896</v>
      </c>
      <c r="K193" s="4">
        <v>1.23648</v>
      </c>
      <c r="L193" s="4">
        <v>0</v>
      </c>
      <c r="M193" s="4">
        <v>0.84330735999999984</v>
      </c>
      <c r="N193" s="263">
        <f t="shared" si="7"/>
        <v>0.31797735507246389</v>
      </c>
      <c r="O193" s="217">
        <v>-1.9071219779591697E-2</v>
      </c>
      <c r="P193" s="264">
        <v>1</v>
      </c>
      <c r="Q193" s="265"/>
    </row>
    <row r="194" spans="1:17" ht="15" customHeight="1" x14ac:dyDescent="0.25">
      <c r="A194" s="208">
        <v>191</v>
      </c>
      <c r="B194" s="207" t="s">
        <v>501</v>
      </c>
      <c r="C194" s="207" t="s">
        <v>936</v>
      </c>
      <c r="D194" s="207" t="s">
        <v>1273</v>
      </c>
      <c r="E194" s="207" t="s">
        <v>1400</v>
      </c>
      <c r="F194" s="206" t="s">
        <v>1401</v>
      </c>
      <c r="G194" s="8">
        <v>442123303</v>
      </c>
      <c r="H194" s="206" t="s">
        <v>1514</v>
      </c>
      <c r="I194" s="262" t="s">
        <v>844</v>
      </c>
      <c r="J194" s="264" t="s">
        <v>896</v>
      </c>
      <c r="K194" s="4">
        <v>1.7244449999999998</v>
      </c>
      <c r="L194" s="4">
        <v>0</v>
      </c>
      <c r="M194" s="4">
        <v>1.3014212179999998</v>
      </c>
      <c r="N194" s="263">
        <f t="shared" si="7"/>
        <v>0.24531010383050783</v>
      </c>
      <c r="O194" s="217">
        <v>0.37488594568888345</v>
      </c>
      <c r="P194" s="264">
        <v>1</v>
      </c>
      <c r="Q194" s="265"/>
    </row>
    <row r="195" spans="1:17" ht="15" customHeight="1" x14ac:dyDescent="0.25">
      <c r="A195" s="208">
        <v>192</v>
      </c>
      <c r="B195" s="207" t="s">
        <v>501</v>
      </c>
      <c r="C195" s="207" t="s">
        <v>936</v>
      </c>
      <c r="D195" s="207" t="s">
        <v>1273</v>
      </c>
      <c r="E195" s="207" t="s">
        <v>1400</v>
      </c>
      <c r="F195" s="206" t="s">
        <v>866</v>
      </c>
      <c r="G195" s="8">
        <v>442123403</v>
      </c>
      <c r="H195" s="206" t="s">
        <v>867</v>
      </c>
      <c r="I195" s="262" t="s">
        <v>844</v>
      </c>
      <c r="J195" s="264" t="s">
        <v>896</v>
      </c>
      <c r="K195" s="4">
        <v>2.6053199999999999</v>
      </c>
      <c r="L195" s="4">
        <v>0</v>
      </c>
      <c r="M195" s="4">
        <v>1.8200837010000019</v>
      </c>
      <c r="N195" s="263">
        <f t="shared" si="7"/>
        <v>0.30139725599926226</v>
      </c>
      <c r="O195" s="217">
        <v>0.49024364555351474</v>
      </c>
      <c r="P195" s="264">
        <v>1</v>
      </c>
      <c r="Q195" s="265"/>
    </row>
    <row r="196" spans="1:17" ht="15" customHeight="1" x14ac:dyDescent="0.25">
      <c r="A196" s="208">
        <v>193</v>
      </c>
      <c r="B196" s="207" t="s">
        <v>501</v>
      </c>
      <c r="C196" s="207" t="s">
        <v>936</v>
      </c>
      <c r="D196" s="207" t="s">
        <v>1273</v>
      </c>
      <c r="E196" s="207" t="s">
        <v>1400</v>
      </c>
      <c r="F196" s="206" t="s">
        <v>868</v>
      </c>
      <c r="G196" s="8">
        <v>442122501</v>
      </c>
      <c r="H196" s="206" t="s">
        <v>869</v>
      </c>
      <c r="I196" s="262" t="s">
        <v>844</v>
      </c>
      <c r="J196" s="264" t="s">
        <v>896</v>
      </c>
      <c r="K196" s="4">
        <v>0.81089999999999995</v>
      </c>
      <c r="L196" s="4">
        <v>0</v>
      </c>
      <c r="M196" s="4">
        <v>0.40778730999999968</v>
      </c>
      <c r="N196" s="263">
        <f t="shared" si="7"/>
        <v>0.49711763472684706</v>
      </c>
      <c r="O196" s="217">
        <v>0.60068999695112313</v>
      </c>
      <c r="P196" s="264">
        <v>1</v>
      </c>
      <c r="Q196" s="265"/>
    </row>
    <row r="197" spans="1:17" ht="15" customHeight="1" x14ac:dyDescent="0.25">
      <c r="A197" s="208">
        <v>194</v>
      </c>
      <c r="B197" s="207" t="s">
        <v>501</v>
      </c>
      <c r="C197" s="207" t="s">
        <v>936</v>
      </c>
      <c r="D197" s="207" t="s">
        <v>1273</v>
      </c>
      <c r="E197" s="207" t="s">
        <v>1400</v>
      </c>
      <c r="F197" s="206" t="s">
        <v>868</v>
      </c>
      <c r="G197" s="8">
        <v>442122503</v>
      </c>
      <c r="H197" s="206" t="s">
        <v>870</v>
      </c>
      <c r="I197" s="262" t="s">
        <v>844</v>
      </c>
      <c r="J197" s="264" t="s">
        <v>896</v>
      </c>
      <c r="K197" s="4">
        <v>1.0116299999999998</v>
      </c>
      <c r="L197" s="4">
        <v>0</v>
      </c>
      <c r="M197" s="4">
        <v>0.88077646000000009</v>
      </c>
      <c r="N197" s="263">
        <f t="shared" si="7"/>
        <v>0.12934920870278632</v>
      </c>
      <c r="O197" s="217">
        <v>0.37413361608346063</v>
      </c>
      <c r="P197" s="264">
        <v>1</v>
      </c>
      <c r="Q197" s="265"/>
    </row>
    <row r="198" spans="1:17" ht="15" customHeight="1" x14ac:dyDescent="0.25">
      <c r="A198" s="208">
        <v>195</v>
      </c>
      <c r="B198" s="207" t="s">
        <v>501</v>
      </c>
      <c r="C198" s="207" t="s">
        <v>936</v>
      </c>
      <c r="D198" s="207" t="s">
        <v>1273</v>
      </c>
      <c r="E198" s="207" t="s">
        <v>1400</v>
      </c>
      <c r="F198" s="206" t="s">
        <v>1213</v>
      </c>
      <c r="G198" s="8">
        <v>442121606</v>
      </c>
      <c r="H198" s="206" t="s">
        <v>1237</v>
      </c>
      <c r="I198" s="262" t="s">
        <v>844</v>
      </c>
      <c r="J198" s="264" t="s">
        <v>896</v>
      </c>
      <c r="K198" s="4">
        <v>1.3162800000000001</v>
      </c>
      <c r="L198" s="4">
        <v>0</v>
      </c>
      <c r="M198" s="4">
        <v>0.7276600390000002</v>
      </c>
      <c r="N198" s="263">
        <f t="shared" si="7"/>
        <v>0.44718445999331441</v>
      </c>
      <c r="O198" s="217">
        <v>0.47769997902038897</v>
      </c>
      <c r="P198" s="264">
        <v>1</v>
      </c>
      <c r="Q198" s="265"/>
    </row>
    <row r="199" spans="1:17" ht="15" customHeight="1" x14ac:dyDescent="0.25">
      <c r="A199" s="208">
        <v>196</v>
      </c>
      <c r="B199" s="207" t="s">
        <v>501</v>
      </c>
      <c r="C199" s="207" t="s">
        <v>936</v>
      </c>
      <c r="D199" s="207" t="s">
        <v>1273</v>
      </c>
      <c r="E199" s="207" t="s">
        <v>1400</v>
      </c>
      <c r="F199" s="206" t="s">
        <v>1213</v>
      </c>
      <c r="G199" s="8">
        <v>442121604</v>
      </c>
      <c r="H199" s="206" t="s">
        <v>1515</v>
      </c>
      <c r="I199" s="262" t="s">
        <v>844</v>
      </c>
      <c r="J199" s="264" t="s">
        <v>896</v>
      </c>
      <c r="K199" s="4">
        <v>0.83904599999999996</v>
      </c>
      <c r="L199" s="4">
        <v>0</v>
      </c>
      <c r="M199" s="4">
        <v>0.54682871000000022</v>
      </c>
      <c r="N199" s="263">
        <f t="shared" si="7"/>
        <v>0.34827326511299711</v>
      </c>
      <c r="O199" s="217">
        <v>0.42975490858770704</v>
      </c>
      <c r="P199" s="264">
        <v>1</v>
      </c>
      <c r="Q199" s="265"/>
    </row>
    <row r="200" spans="1:17" ht="15" customHeight="1" x14ac:dyDescent="0.25">
      <c r="A200" s="208">
        <v>197</v>
      </c>
      <c r="B200" s="207" t="s">
        <v>501</v>
      </c>
      <c r="C200" s="207" t="s">
        <v>936</v>
      </c>
      <c r="D200" s="207" t="s">
        <v>1273</v>
      </c>
      <c r="E200" s="207" t="s">
        <v>1400</v>
      </c>
      <c r="F200" s="206" t="s">
        <v>1213</v>
      </c>
      <c r="G200" s="8">
        <v>442121602</v>
      </c>
      <c r="H200" s="206" t="s">
        <v>1516</v>
      </c>
      <c r="I200" s="262" t="s">
        <v>844</v>
      </c>
      <c r="J200" s="264" t="s">
        <v>896</v>
      </c>
      <c r="K200" s="4">
        <v>0.85499999999999998</v>
      </c>
      <c r="L200" s="4">
        <v>0</v>
      </c>
      <c r="M200" s="4">
        <v>0.73825164099999996</v>
      </c>
      <c r="N200" s="263">
        <f t="shared" si="7"/>
        <v>0.13654778830409359</v>
      </c>
      <c r="O200" s="217">
        <v>0.5111716758432856</v>
      </c>
      <c r="P200" s="264">
        <v>1</v>
      </c>
      <c r="Q200" s="265"/>
    </row>
    <row r="201" spans="1:17" ht="15" customHeight="1" x14ac:dyDescent="0.25">
      <c r="A201" s="208">
        <v>198</v>
      </c>
      <c r="B201" s="207" t="s">
        <v>501</v>
      </c>
      <c r="C201" s="207" t="s">
        <v>936</v>
      </c>
      <c r="D201" s="207" t="s">
        <v>1273</v>
      </c>
      <c r="E201" s="207" t="s">
        <v>1400</v>
      </c>
      <c r="F201" s="206" t="s">
        <v>1213</v>
      </c>
      <c r="G201" s="8">
        <v>442121601</v>
      </c>
      <c r="H201" s="206" t="s">
        <v>1238</v>
      </c>
      <c r="I201" s="262" t="s">
        <v>844</v>
      </c>
      <c r="J201" s="264" t="s">
        <v>896</v>
      </c>
      <c r="K201" s="4">
        <v>2.2021200000000003</v>
      </c>
      <c r="L201" s="4">
        <v>0</v>
      </c>
      <c r="M201" s="4">
        <v>1.3916611419999987</v>
      </c>
      <c r="N201" s="263">
        <f t="shared" si="7"/>
        <v>0.36803573738034329</v>
      </c>
      <c r="O201" s="217">
        <v>0.43119242035357663</v>
      </c>
      <c r="P201" s="264">
        <v>1</v>
      </c>
      <c r="Q201" s="265"/>
    </row>
    <row r="202" spans="1:17" ht="15" customHeight="1" x14ac:dyDescent="0.25">
      <c r="A202" s="208">
        <v>199</v>
      </c>
      <c r="B202" s="207" t="s">
        <v>501</v>
      </c>
      <c r="C202" s="207" t="s">
        <v>936</v>
      </c>
      <c r="D202" s="207" t="s">
        <v>1273</v>
      </c>
      <c r="E202" s="207" t="s">
        <v>1400</v>
      </c>
      <c r="F202" s="206" t="s">
        <v>963</v>
      </c>
      <c r="G202" s="8">
        <v>442121703</v>
      </c>
      <c r="H202" s="206" t="s">
        <v>1069</v>
      </c>
      <c r="I202" s="262" t="s">
        <v>844</v>
      </c>
      <c r="J202" s="264" t="s">
        <v>896</v>
      </c>
      <c r="K202" s="4">
        <v>1.14175</v>
      </c>
      <c r="L202" s="4">
        <v>0</v>
      </c>
      <c r="M202" s="4">
        <v>0.58288591599999984</v>
      </c>
      <c r="N202" s="263">
        <f t="shared" si="7"/>
        <v>0.48948025749945273</v>
      </c>
      <c r="O202" s="217">
        <v>0.57977532598031911</v>
      </c>
      <c r="P202" s="264">
        <v>1</v>
      </c>
      <c r="Q202" s="265"/>
    </row>
    <row r="203" spans="1:17" ht="15" customHeight="1" x14ac:dyDescent="0.25">
      <c r="A203" s="208">
        <v>200</v>
      </c>
      <c r="B203" s="207" t="s">
        <v>501</v>
      </c>
      <c r="C203" s="207" t="s">
        <v>936</v>
      </c>
      <c r="D203" s="207" t="s">
        <v>1259</v>
      </c>
      <c r="E203" s="207" t="s">
        <v>1402</v>
      </c>
      <c r="F203" s="206" t="s">
        <v>852</v>
      </c>
      <c r="G203" s="8">
        <v>442232102</v>
      </c>
      <c r="H203" s="206" t="s">
        <v>1089</v>
      </c>
      <c r="I203" s="262" t="s">
        <v>844</v>
      </c>
      <c r="J203" s="264" t="s">
        <v>896</v>
      </c>
      <c r="K203" s="4">
        <v>2.6900250000000003</v>
      </c>
      <c r="L203" s="4">
        <v>0</v>
      </c>
      <c r="M203" s="4">
        <v>1.7172835299999984</v>
      </c>
      <c r="N203" s="263">
        <f t="shared" si="7"/>
        <v>0.36161056867501296</v>
      </c>
      <c r="O203" s="217">
        <v>0.41199541412647644</v>
      </c>
      <c r="P203" s="264">
        <v>1</v>
      </c>
      <c r="Q203" s="265"/>
    </row>
    <row r="204" spans="1:17" ht="15" customHeight="1" x14ac:dyDescent="0.25">
      <c r="A204" s="208">
        <v>201</v>
      </c>
      <c r="B204" s="207" t="s">
        <v>501</v>
      </c>
      <c r="C204" s="207" t="s">
        <v>936</v>
      </c>
      <c r="D204" s="207" t="s">
        <v>1259</v>
      </c>
      <c r="E204" s="207" t="s">
        <v>1402</v>
      </c>
      <c r="F204" s="206" t="s">
        <v>852</v>
      </c>
      <c r="G204" s="8">
        <v>442232103</v>
      </c>
      <c r="H204" s="206" t="s">
        <v>1090</v>
      </c>
      <c r="I204" s="262" t="s">
        <v>844</v>
      </c>
      <c r="J204" s="264" t="s">
        <v>896</v>
      </c>
      <c r="K204" s="4">
        <v>2.5044900000000005</v>
      </c>
      <c r="L204" s="4">
        <v>0</v>
      </c>
      <c r="M204" s="4">
        <v>1.7129167350000003</v>
      </c>
      <c r="N204" s="263">
        <f t="shared" si="7"/>
        <v>0.31606165925996915</v>
      </c>
      <c r="O204" s="217">
        <v>0.35141841986422406</v>
      </c>
      <c r="P204" s="264">
        <v>1</v>
      </c>
      <c r="Q204" s="265"/>
    </row>
    <row r="205" spans="1:17" ht="15" customHeight="1" x14ac:dyDescent="0.25">
      <c r="A205" s="208">
        <v>202</v>
      </c>
      <c r="B205" s="207" t="s">
        <v>501</v>
      </c>
      <c r="C205" s="207" t="s">
        <v>936</v>
      </c>
      <c r="D205" s="207" t="s">
        <v>1259</v>
      </c>
      <c r="E205" s="207" t="s">
        <v>1402</v>
      </c>
      <c r="F205" s="206" t="s">
        <v>852</v>
      </c>
      <c r="G205" s="8">
        <v>442232104</v>
      </c>
      <c r="H205" s="206" t="s">
        <v>1091</v>
      </c>
      <c r="I205" s="262" t="s">
        <v>844</v>
      </c>
      <c r="J205" s="264" t="s">
        <v>896</v>
      </c>
      <c r="K205" s="4">
        <v>0.25589999999999996</v>
      </c>
      <c r="L205" s="4">
        <v>0</v>
      </c>
      <c r="M205" s="4">
        <v>0.17118512000000005</v>
      </c>
      <c r="N205" s="263">
        <f t="shared" si="7"/>
        <v>0.33104681516217244</v>
      </c>
      <c r="O205" s="217">
        <v>0.48370779616014503</v>
      </c>
      <c r="P205" s="264">
        <v>1</v>
      </c>
      <c r="Q205" s="265"/>
    </row>
    <row r="206" spans="1:17" ht="15" customHeight="1" x14ac:dyDescent="0.25">
      <c r="A206" s="208">
        <v>203</v>
      </c>
      <c r="B206" s="207" t="s">
        <v>501</v>
      </c>
      <c r="C206" s="207" t="s">
        <v>936</v>
      </c>
      <c r="D206" s="207" t="s">
        <v>1259</v>
      </c>
      <c r="E206" s="207" t="s">
        <v>1402</v>
      </c>
      <c r="F206" s="206" t="s">
        <v>852</v>
      </c>
      <c r="G206" s="8">
        <v>442232101</v>
      </c>
      <c r="H206" s="206" t="s">
        <v>1088</v>
      </c>
      <c r="I206" s="262" t="s">
        <v>844</v>
      </c>
      <c r="J206" s="264" t="s">
        <v>896</v>
      </c>
      <c r="K206" s="4">
        <v>0.76754999999999995</v>
      </c>
      <c r="L206" s="4">
        <v>0</v>
      </c>
      <c r="M206" s="4">
        <v>0.64252386900000014</v>
      </c>
      <c r="N206" s="263">
        <f t="shared" si="7"/>
        <v>0.16288988469806504</v>
      </c>
      <c r="O206" s="217">
        <v>0.11638858880457825</v>
      </c>
      <c r="P206" s="264">
        <v>1</v>
      </c>
      <c r="Q206" s="265"/>
    </row>
    <row r="207" spans="1:17" ht="15" customHeight="1" x14ac:dyDescent="0.25">
      <c r="A207" s="208">
        <v>204</v>
      </c>
      <c r="B207" s="207" t="s">
        <v>501</v>
      </c>
      <c r="C207" s="207" t="s">
        <v>936</v>
      </c>
      <c r="D207" s="207" t="s">
        <v>1259</v>
      </c>
      <c r="E207" s="207" t="s">
        <v>1402</v>
      </c>
      <c r="F207" s="206" t="s">
        <v>1442</v>
      </c>
      <c r="G207" s="8">
        <v>442232201</v>
      </c>
      <c r="H207" s="206" t="s">
        <v>1517</v>
      </c>
      <c r="I207" s="262" t="s">
        <v>844</v>
      </c>
      <c r="J207" s="264" t="s">
        <v>896</v>
      </c>
      <c r="K207" s="4">
        <v>1.69767</v>
      </c>
      <c r="L207" s="4">
        <v>0</v>
      </c>
      <c r="M207" s="4">
        <v>1.4337700840000007</v>
      </c>
      <c r="N207" s="263">
        <f t="shared" si="7"/>
        <v>0.15544830031749357</v>
      </c>
      <c r="O207" s="217">
        <v>0.10804229041785929</v>
      </c>
      <c r="P207" s="264">
        <v>1</v>
      </c>
      <c r="Q207" s="265"/>
    </row>
    <row r="208" spans="1:17" ht="15" customHeight="1" x14ac:dyDescent="0.25">
      <c r="A208" s="208">
        <v>205</v>
      </c>
      <c r="B208" s="207" t="s">
        <v>501</v>
      </c>
      <c r="C208" s="207" t="s">
        <v>936</v>
      </c>
      <c r="D208" s="207" t="s">
        <v>1259</v>
      </c>
      <c r="E208" s="207" t="s">
        <v>1403</v>
      </c>
      <c r="F208" s="206" t="s">
        <v>969</v>
      </c>
      <c r="G208" s="8">
        <v>442212202</v>
      </c>
      <c r="H208" s="206" t="s">
        <v>1081</v>
      </c>
      <c r="I208" s="262" t="s">
        <v>844</v>
      </c>
      <c r="J208" s="264" t="s">
        <v>896</v>
      </c>
      <c r="K208" s="4">
        <v>1.1345700000000001</v>
      </c>
      <c r="L208" s="4">
        <v>0</v>
      </c>
      <c r="M208" s="4">
        <v>0.67160940499999966</v>
      </c>
      <c r="N208" s="263">
        <f t="shared" si="7"/>
        <v>0.40804938875521157</v>
      </c>
      <c r="O208" s="217">
        <v>0.669317979406578</v>
      </c>
      <c r="P208" s="264">
        <v>1</v>
      </c>
      <c r="Q208" s="265"/>
    </row>
    <row r="209" spans="1:17" ht="15" customHeight="1" x14ac:dyDescent="0.25">
      <c r="A209" s="208">
        <v>206</v>
      </c>
      <c r="B209" s="207" t="s">
        <v>501</v>
      </c>
      <c r="C209" s="207" t="s">
        <v>936</v>
      </c>
      <c r="D209" s="207" t="s">
        <v>1259</v>
      </c>
      <c r="E209" s="207" t="s">
        <v>1403</v>
      </c>
      <c r="F209" s="206" t="s">
        <v>969</v>
      </c>
      <c r="G209" s="8">
        <v>442212201</v>
      </c>
      <c r="H209" s="206" t="s">
        <v>1080</v>
      </c>
      <c r="I209" s="262" t="s">
        <v>844</v>
      </c>
      <c r="J209" s="264" t="s">
        <v>896</v>
      </c>
      <c r="K209" s="4">
        <v>0.94657499999999994</v>
      </c>
      <c r="L209" s="4">
        <v>0</v>
      </c>
      <c r="M209" s="4">
        <v>0.73721453700000006</v>
      </c>
      <c r="N209" s="263">
        <f t="shared" si="7"/>
        <v>0.22117683543300837</v>
      </c>
      <c r="O209" s="217">
        <v>0.60131550823503532</v>
      </c>
      <c r="P209" s="264">
        <v>1</v>
      </c>
      <c r="Q209" s="265"/>
    </row>
    <row r="210" spans="1:17" ht="15" customHeight="1" x14ac:dyDescent="0.25">
      <c r="A210" s="208">
        <v>207</v>
      </c>
      <c r="B210" s="207" t="s">
        <v>501</v>
      </c>
      <c r="C210" s="207" t="s">
        <v>936</v>
      </c>
      <c r="D210" s="207" t="s">
        <v>1259</v>
      </c>
      <c r="E210" s="207" t="s">
        <v>1403</v>
      </c>
      <c r="F210" s="206" t="s">
        <v>856</v>
      </c>
      <c r="G210" s="8">
        <v>442211301</v>
      </c>
      <c r="H210" s="206" t="s">
        <v>857</v>
      </c>
      <c r="I210" s="262" t="s">
        <v>844</v>
      </c>
      <c r="J210" s="264" t="s">
        <v>896</v>
      </c>
      <c r="K210" s="4">
        <v>2.5566599999999999</v>
      </c>
      <c r="L210" s="4">
        <v>0</v>
      </c>
      <c r="M210" s="4">
        <v>1.9682466325000001</v>
      </c>
      <c r="N210" s="263">
        <f t="shared" si="7"/>
        <v>0.23014924452214994</v>
      </c>
      <c r="O210" s="217">
        <v>0.45324448934480632</v>
      </c>
      <c r="P210" s="264">
        <v>1</v>
      </c>
      <c r="Q210" s="265"/>
    </row>
    <row r="211" spans="1:17" ht="15" customHeight="1" x14ac:dyDescent="0.25">
      <c r="A211" s="208">
        <v>208</v>
      </c>
      <c r="B211" s="207" t="s">
        <v>501</v>
      </c>
      <c r="C211" s="207" t="s">
        <v>936</v>
      </c>
      <c r="D211" s="207" t="s">
        <v>1259</v>
      </c>
      <c r="E211" s="207" t="s">
        <v>1403</v>
      </c>
      <c r="F211" s="206" t="s">
        <v>1210</v>
      </c>
      <c r="G211" s="8">
        <v>442213403</v>
      </c>
      <c r="H211" s="206" t="s">
        <v>1083</v>
      </c>
      <c r="I211" s="262" t="s">
        <v>844</v>
      </c>
      <c r="J211" s="264" t="s">
        <v>896</v>
      </c>
      <c r="K211" s="4">
        <v>1.525245</v>
      </c>
      <c r="L211" s="4">
        <v>0</v>
      </c>
      <c r="M211" s="4">
        <v>0.8453749899999996</v>
      </c>
      <c r="N211" s="263">
        <f t="shared" si="7"/>
        <v>0.44574478854216887</v>
      </c>
      <c r="O211" s="217">
        <v>0.56687169320619901</v>
      </c>
      <c r="P211" s="264">
        <v>1</v>
      </c>
      <c r="Q211" s="265"/>
    </row>
    <row r="212" spans="1:17" ht="15" customHeight="1" x14ac:dyDescent="0.25">
      <c r="A212" s="208">
        <v>209</v>
      </c>
      <c r="B212" s="207" t="s">
        <v>501</v>
      </c>
      <c r="C212" s="207" t="s">
        <v>936</v>
      </c>
      <c r="D212" s="207" t="s">
        <v>1259</v>
      </c>
      <c r="E212" s="207" t="s">
        <v>1403</v>
      </c>
      <c r="F212" s="206" t="s">
        <v>1210</v>
      </c>
      <c r="G212" s="8">
        <v>442213404</v>
      </c>
      <c r="H212" s="206" t="s">
        <v>1518</v>
      </c>
      <c r="I212" s="262" t="s">
        <v>844</v>
      </c>
      <c r="J212" s="264" t="s">
        <v>896</v>
      </c>
      <c r="K212" s="4">
        <v>1.16673</v>
      </c>
      <c r="L212" s="4">
        <v>0</v>
      </c>
      <c r="M212" s="4">
        <v>0.57951739400000002</v>
      </c>
      <c r="N212" s="263">
        <f t="shared" si="7"/>
        <v>0.50329776897825551</v>
      </c>
      <c r="O212" s="217">
        <v>0.58618012516625562</v>
      </c>
      <c r="P212" s="264">
        <v>1</v>
      </c>
      <c r="Q212" s="265"/>
    </row>
    <row r="213" spans="1:17" ht="15" customHeight="1" x14ac:dyDescent="0.25">
      <c r="A213" s="208">
        <v>210</v>
      </c>
      <c r="B213" s="207" t="s">
        <v>501</v>
      </c>
      <c r="C213" s="207" t="s">
        <v>936</v>
      </c>
      <c r="D213" s="207" t="s">
        <v>1259</v>
      </c>
      <c r="E213" s="207" t="s">
        <v>1403</v>
      </c>
      <c r="F213" s="206" t="s">
        <v>1210</v>
      </c>
      <c r="G213" s="8">
        <v>442213401</v>
      </c>
      <c r="H213" s="206" t="s">
        <v>835</v>
      </c>
      <c r="I213" s="262" t="s">
        <v>1174</v>
      </c>
      <c r="J213" s="264" t="s">
        <v>896</v>
      </c>
      <c r="K213" s="4">
        <v>0.24640500000000001</v>
      </c>
      <c r="L213" s="4">
        <v>0</v>
      </c>
      <c r="M213" s="4">
        <v>0.2002574</v>
      </c>
      <c r="N213" s="263">
        <f t="shared" ref="N213:N243" si="8">(K213-M213)/K213</f>
        <v>0.18728353726588343</v>
      </c>
      <c r="O213" s="217">
        <v>0.80015270235445557</v>
      </c>
      <c r="P213" s="264">
        <v>1</v>
      </c>
      <c r="Q213" s="265"/>
    </row>
    <row r="214" spans="1:17" ht="15" customHeight="1" x14ac:dyDescent="0.25">
      <c r="A214" s="208">
        <v>211</v>
      </c>
      <c r="B214" s="207" t="s">
        <v>501</v>
      </c>
      <c r="C214" s="207" t="s">
        <v>936</v>
      </c>
      <c r="D214" s="207" t="s">
        <v>1259</v>
      </c>
      <c r="E214" s="207" t="s">
        <v>1403</v>
      </c>
      <c r="F214" s="206" t="s">
        <v>1210</v>
      </c>
      <c r="G214" s="8">
        <v>442213406</v>
      </c>
      <c r="H214" s="206" t="s">
        <v>1084</v>
      </c>
      <c r="I214" s="262" t="s">
        <v>895</v>
      </c>
      <c r="J214" s="264" t="s">
        <v>896</v>
      </c>
      <c r="K214" s="4">
        <v>1.1816599999999999</v>
      </c>
      <c r="L214" s="4">
        <v>0</v>
      </c>
      <c r="M214" s="4">
        <v>0.74132339800000013</v>
      </c>
      <c r="N214" s="263">
        <f t="shared" si="8"/>
        <v>0.37264238613475942</v>
      </c>
      <c r="O214" s="217">
        <v>0.47624610925047328</v>
      </c>
      <c r="P214" s="264">
        <v>1</v>
      </c>
      <c r="Q214" s="265"/>
    </row>
    <row r="215" spans="1:17" ht="15" customHeight="1" x14ac:dyDescent="0.25">
      <c r="A215" s="208">
        <v>212</v>
      </c>
      <c r="B215" s="207" t="s">
        <v>501</v>
      </c>
      <c r="C215" s="207" t="s">
        <v>936</v>
      </c>
      <c r="D215" s="207" t="s">
        <v>1259</v>
      </c>
      <c r="E215" s="207" t="s">
        <v>1403</v>
      </c>
      <c r="F215" s="206" t="s">
        <v>970</v>
      </c>
      <c r="G215" s="8">
        <v>442212601</v>
      </c>
      <c r="H215" s="206" t="s">
        <v>1082</v>
      </c>
      <c r="I215" s="262" t="s">
        <v>844</v>
      </c>
      <c r="J215" s="264" t="s">
        <v>896</v>
      </c>
      <c r="K215" s="4">
        <v>0.90578000000000003</v>
      </c>
      <c r="L215" s="4">
        <v>0</v>
      </c>
      <c r="M215" s="4">
        <v>0.47852852999999995</v>
      </c>
      <c r="N215" s="263">
        <f t="shared" si="8"/>
        <v>0.47169452847269766</v>
      </c>
      <c r="O215" s="217">
        <v>0.56403483159583523</v>
      </c>
      <c r="P215" s="264">
        <v>1</v>
      </c>
      <c r="Q215" s="265"/>
    </row>
    <row r="216" spans="1:17" ht="15" customHeight="1" x14ac:dyDescent="0.25">
      <c r="A216" s="208">
        <v>213</v>
      </c>
      <c r="B216" s="207" t="s">
        <v>501</v>
      </c>
      <c r="C216" s="207" t="s">
        <v>936</v>
      </c>
      <c r="D216" s="207" t="s">
        <v>1259</v>
      </c>
      <c r="E216" s="207" t="s">
        <v>1403</v>
      </c>
      <c r="F216" s="206" t="s">
        <v>1404</v>
      </c>
      <c r="G216" s="8">
        <v>442212503</v>
      </c>
      <c r="H216" s="206" t="s">
        <v>1519</v>
      </c>
      <c r="I216" s="262" t="s">
        <v>844</v>
      </c>
      <c r="J216" s="264" t="s">
        <v>896</v>
      </c>
      <c r="K216" s="4">
        <v>0.19796000000000002</v>
      </c>
      <c r="L216" s="4">
        <v>0</v>
      </c>
      <c r="M216" s="4">
        <v>0.10159508999999997</v>
      </c>
      <c r="N216" s="263">
        <f t="shared" si="8"/>
        <v>0.48678980602141869</v>
      </c>
      <c r="O216" s="217">
        <v>-0.37145332733208125</v>
      </c>
      <c r="P216" s="264">
        <v>1</v>
      </c>
      <c r="Q216" s="265"/>
    </row>
    <row r="217" spans="1:17" ht="15" customHeight="1" x14ac:dyDescent="0.25">
      <c r="A217" s="208">
        <v>214</v>
      </c>
      <c r="B217" s="207" t="s">
        <v>501</v>
      </c>
      <c r="C217" s="207" t="s">
        <v>936</v>
      </c>
      <c r="D217" s="207" t="s">
        <v>1259</v>
      </c>
      <c r="E217" s="207" t="s">
        <v>1403</v>
      </c>
      <c r="F217" s="206" t="s">
        <v>862</v>
      </c>
      <c r="G217" s="8">
        <v>442211803</v>
      </c>
      <c r="H217" s="206" t="s">
        <v>863</v>
      </c>
      <c r="I217" s="262" t="s">
        <v>844</v>
      </c>
      <c r="J217" s="264" t="s">
        <v>896</v>
      </c>
      <c r="K217" s="4">
        <v>1.32297</v>
      </c>
      <c r="L217" s="4">
        <v>0</v>
      </c>
      <c r="M217" s="4">
        <v>0.69517677</v>
      </c>
      <c r="N217" s="263">
        <f t="shared" si="8"/>
        <v>0.47453323204607811</v>
      </c>
      <c r="O217" s="217">
        <v>0.49996695260103385</v>
      </c>
      <c r="P217" s="264">
        <v>1</v>
      </c>
      <c r="Q217" s="265"/>
    </row>
    <row r="218" spans="1:17" ht="15" customHeight="1" x14ac:dyDescent="0.25">
      <c r="A218" s="208">
        <v>215</v>
      </c>
      <c r="B218" s="207" t="s">
        <v>501</v>
      </c>
      <c r="C218" s="207" t="s">
        <v>936</v>
      </c>
      <c r="D218" s="207" t="s">
        <v>1259</v>
      </c>
      <c r="E218" s="207" t="s">
        <v>1405</v>
      </c>
      <c r="F218" s="206" t="s">
        <v>841</v>
      </c>
      <c r="G218" s="8">
        <v>442221102</v>
      </c>
      <c r="H218" s="206" t="s">
        <v>1085</v>
      </c>
      <c r="I218" s="262" t="s">
        <v>844</v>
      </c>
      <c r="J218" s="264" t="s">
        <v>896</v>
      </c>
      <c r="K218" s="4">
        <v>1.4179499999999998</v>
      </c>
      <c r="L218" s="4">
        <v>0</v>
      </c>
      <c r="M218" s="4">
        <v>0.86234761800000059</v>
      </c>
      <c r="N218" s="263">
        <f t="shared" si="8"/>
        <v>0.39183496033005344</v>
      </c>
      <c r="O218" s="217">
        <v>0.37246354755852396</v>
      </c>
      <c r="P218" s="264">
        <v>1</v>
      </c>
      <c r="Q218" s="265"/>
    </row>
    <row r="219" spans="1:17" ht="15" customHeight="1" x14ac:dyDescent="0.25">
      <c r="A219" s="208">
        <v>216</v>
      </c>
      <c r="B219" s="207" t="s">
        <v>501</v>
      </c>
      <c r="C219" s="207" t="s">
        <v>936</v>
      </c>
      <c r="D219" s="207" t="s">
        <v>1259</v>
      </c>
      <c r="E219" s="207" t="s">
        <v>1405</v>
      </c>
      <c r="F219" s="206" t="s">
        <v>971</v>
      </c>
      <c r="G219" s="8">
        <v>442221204</v>
      </c>
      <c r="H219" s="206" t="s">
        <v>1520</v>
      </c>
      <c r="I219" s="262" t="s">
        <v>844</v>
      </c>
      <c r="J219" s="264" t="s">
        <v>896</v>
      </c>
      <c r="K219" s="4">
        <v>1.3292999999999999</v>
      </c>
      <c r="L219" s="4">
        <v>0</v>
      </c>
      <c r="M219" s="4">
        <v>1.1956940150000002</v>
      </c>
      <c r="N219" s="263">
        <f t="shared" si="8"/>
        <v>0.10050852704430886</v>
      </c>
      <c r="O219" s="217">
        <v>0.10277280663227206</v>
      </c>
      <c r="P219" s="264">
        <v>1</v>
      </c>
      <c r="Q219" s="265"/>
    </row>
    <row r="220" spans="1:17" ht="15" customHeight="1" x14ac:dyDescent="0.25">
      <c r="A220" s="208">
        <v>217</v>
      </c>
      <c r="B220" s="207" t="s">
        <v>501</v>
      </c>
      <c r="C220" s="207" t="s">
        <v>936</v>
      </c>
      <c r="D220" s="207" t="s">
        <v>1259</v>
      </c>
      <c r="E220" s="207" t="s">
        <v>1405</v>
      </c>
      <c r="F220" s="206" t="s">
        <v>971</v>
      </c>
      <c r="G220" s="8">
        <v>442221203</v>
      </c>
      <c r="H220" s="206" t="s">
        <v>1521</v>
      </c>
      <c r="I220" s="262" t="s">
        <v>844</v>
      </c>
      <c r="J220" s="264" t="s">
        <v>896</v>
      </c>
      <c r="K220" s="4">
        <v>0.30236000000000002</v>
      </c>
      <c r="L220" s="4">
        <v>0</v>
      </c>
      <c r="M220" s="4">
        <v>0.2113285099999998</v>
      </c>
      <c r="N220" s="263">
        <f t="shared" si="8"/>
        <v>0.30106988358248515</v>
      </c>
      <c r="O220" s="217">
        <v>0.35406409282319118</v>
      </c>
      <c r="P220" s="264">
        <v>1</v>
      </c>
      <c r="Q220" s="265"/>
    </row>
    <row r="221" spans="1:17" ht="15" customHeight="1" x14ac:dyDescent="0.25">
      <c r="A221" s="208">
        <v>218</v>
      </c>
      <c r="B221" s="207" t="s">
        <v>501</v>
      </c>
      <c r="C221" s="207" t="s">
        <v>936</v>
      </c>
      <c r="D221" s="207" t="s">
        <v>1259</v>
      </c>
      <c r="E221" s="207" t="s">
        <v>1405</v>
      </c>
      <c r="F221" s="206" t="s">
        <v>971</v>
      </c>
      <c r="G221" s="8">
        <v>442221202</v>
      </c>
      <c r="H221" s="206" t="s">
        <v>1086</v>
      </c>
      <c r="I221" s="262" t="s">
        <v>844</v>
      </c>
      <c r="J221" s="264" t="s">
        <v>896</v>
      </c>
      <c r="K221" s="4">
        <v>0.83770499999999992</v>
      </c>
      <c r="L221" s="4">
        <v>0</v>
      </c>
      <c r="M221" s="4">
        <v>0.42278473800000016</v>
      </c>
      <c r="N221" s="263">
        <f t="shared" si="8"/>
        <v>0.49530593944168866</v>
      </c>
      <c r="O221" s="217">
        <v>0.30284203087476502</v>
      </c>
      <c r="P221" s="264">
        <v>1</v>
      </c>
      <c r="Q221" s="265"/>
    </row>
    <row r="222" spans="1:17" ht="15" customHeight="1" x14ac:dyDescent="0.25">
      <c r="A222" s="208">
        <v>219</v>
      </c>
      <c r="B222" s="207" t="s">
        <v>501</v>
      </c>
      <c r="C222" s="207" t="s">
        <v>936</v>
      </c>
      <c r="D222" s="207" t="s">
        <v>1259</v>
      </c>
      <c r="E222" s="207" t="s">
        <v>1405</v>
      </c>
      <c r="F222" s="206" t="s">
        <v>1443</v>
      </c>
      <c r="G222" s="8">
        <v>442222301</v>
      </c>
      <c r="H222" s="206" t="s">
        <v>1522</v>
      </c>
      <c r="I222" s="262" t="s">
        <v>844</v>
      </c>
      <c r="J222" s="264" t="s">
        <v>896</v>
      </c>
      <c r="K222" s="4">
        <v>1.073385</v>
      </c>
      <c r="L222" s="4">
        <v>0</v>
      </c>
      <c r="M222" s="4">
        <v>0.69923667900000042</v>
      </c>
      <c r="N222" s="263">
        <f t="shared" si="8"/>
        <v>0.34856861331209177</v>
      </c>
      <c r="O222" s="217">
        <v>0.36804676863855446</v>
      </c>
      <c r="P222" s="264">
        <v>1</v>
      </c>
      <c r="Q222" s="265"/>
    </row>
    <row r="223" spans="1:17" ht="15" customHeight="1" x14ac:dyDescent="0.25">
      <c r="A223" s="208">
        <v>220</v>
      </c>
      <c r="B223" s="207" t="s">
        <v>501</v>
      </c>
      <c r="C223" s="207" t="s">
        <v>936</v>
      </c>
      <c r="D223" s="207" t="s">
        <v>1259</v>
      </c>
      <c r="E223" s="207" t="s">
        <v>1405</v>
      </c>
      <c r="F223" s="206" t="s">
        <v>1443</v>
      </c>
      <c r="G223" s="8">
        <v>442222302</v>
      </c>
      <c r="H223" s="206" t="s">
        <v>1523</v>
      </c>
      <c r="I223" s="262" t="s">
        <v>844</v>
      </c>
      <c r="J223" s="264" t="s">
        <v>896</v>
      </c>
      <c r="K223" s="4">
        <v>1.135065</v>
      </c>
      <c r="L223" s="4">
        <v>0</v>
      </c>
      <c r="M223" s="4">
        <v>0.64973974599999995</v>
      </c>
      <c r="N223" s="263">
        <f t="shared" si="8"/>
        <v>0.42757485606551171</v>
      </c>
      <c r="O223" s="217">
        <v>0.53444886471222952</v>
      </c>
      <c r="P223" s="264">
        <v>1</v>
      </c>
      <c r="Q223" s="265"/>
    </row>
    <row r="224" spans="1:17" ht="15" customHeight="1" x14ac:dyDescent="0.25">
      <c r="A224" s="208">
        <v>221</v>
      </c>
      <c r="B224" s="207" t="s">
        <v>501</v>
      </c>
      <c r="C224" s="207" t="s">
        <v>936</v>
      </c>
      <c r="D224" s="207" t="s">
        <v>1259</v>
      </c>
      <c r="E224" s="207" t="s">
        <v>1405</v>
      </c>
      <c r="F224" s="206" t="s">
        <v>1214</v>
      </c>
      <c r="G224" s="8">
        <v>442221502</v>
      </c>
      <c r="H224" s="206" t="s">
        <v>1524</v>
      </c>
      <c r="I224" s="262" t="s">
        <v>844</v>
      </c>
      <c r="J224" s="264" t="s">
        <v>896</v>
      </c>
      <c r="K224" s="4">
        <v>0.95354000000000005</v>
      </c>
      <c r="L224" s="4">
        <v>0</v>
      </c>
      <c r="M224" s="4">
        <v>0.53908995699999973</v>
      </c>
      <c r="N224" s="263">
        <f t="shared" si="8"/>
        <v>0.43464358390838381</v>
      </c>
      <c r="O224" s="217">
        <v>0.45617963954542606</v>
      </c>
      <c r="P224" s="264">
        <v>1</v>
      </c>
      <c r="Q224" s="265"/>
    </row>
    <row r="225" spans="1:17" ht="15" customHeight="1" x14ac:dyDescent="0.25">
      <c r="A225" s="208">
        <v>222</v>
      </c>
      <c r="B225" s="207" t="s">
        <v>501</v>
      </c>
      <c r="C225" s="207" t="s">
        <v>936</v>
      </c>
      <c r="D225" s="207" t="s">
        <v>1259</v>
      </c>
      <c r="E225" s="207" t="s">
        <v>1405</v>
      </c>
      <c r="F225" s="206" t="s">
        <v>1214</v>
      </c>
      <c r="G225" s="8">
        <v>442221504</v>
      </c>
      <c r="H225" s="206" t="s">
        <v>1525</v>
      </c>
      <c r="I225" s="262" t="s">
        <v>844</v>
      </c>
      <c r="J225" s="264" t="s">
        <v>896</v>
      </c>
      <c r="K225" s="4">
        <v>0.62245499999999998</v>
      </c>
      <c r="L225" s="4">
        <v>0</v>
      </c>
      <c r="M225" s="4">
        <v>0.45465903899999999</v>
      </c>
      <c r="N225" s="263">
        <f t="shared" si="8"/>
        <v>0.26957123165530039</v>
      </c>
      <c r="O225" s="217">
        <v>0.50361629582091305</v>
      </c>
      <c r="P225" s="264">
        <v>1</v>
      </c>
      <c r="Q225" s="265"/>
    </row>
    <row r="226" spans="1:17" ht="15" customHeight="1" x14ac:dyDescent="0.25">
      <c r="A226" s="208">
        <v>223</v>
      </c>
      <c r="B226" s="207" t="s">
        <v>501</v>
      </c>
      <c r="C226" s="207" t="s">
        <v>936</v>
      </c>
      <c r="D226" s="207" t="s">
        <v>1259</v>
      </c>
      <c r="E226" s="207" t="s">
        <v>1405</v>
      </c>
      <c r="F226" s="206" t="s">
        <v>1214</v>
      </c>
      <c r="G226" s="8">
        <v>442221503</v>
      </c>
      <c r="H226" s="206" t="s">
        <v>1087</v>
      </c>
      <c r="I226" s="262" t="s">
        <v>844</v>
      </c>
      <c r="J226" s="264" t="s">
        <v>896</v>
      </c>
      <c r="K226" s="4">
        <v>1.0364</v>
      </c>
      <c r="L226" s="4">
        <v>0</v>
      </c>
      <c r="M226" s="4">
        <v>0.64604813000000005</v>
      </c>
      <c r="N226" s="263">
        <f t="shared" si="8"/>
        <v>0.37664209764569656</v>
      </c>
      <c r="O226" s="217">
        <v>0.47788538483382659</v>
      </c>
      <c r="P226" s="264">
        <v>1</v>
      </c>
      <c r="Q226" s="265"/>
    </row>
    <row r="227" spans="1:17" ht="15" customHeight="1" x14ac:dyDescent="0.25">
      <c r="A227" s="208">
        <v>224</v>
      </c>
      <c r="B227" s="207" t="s">
        <v>501</v>
      </c>
      <c r="C227" s="207" t="s">
        <v>937</v>
      </c>
      <c r="D227" s="207" t="s">
        <v>1406</v>
      </c>
      <c r="E227" s="207" t="s">
        <v>1407</v>
      </c>
      <c r="F227" s="206" t="s">
        <v>996</v>
      </c>
      <c r="G227" s="8">
        <v>461122103</v>
      </c>
      <c r="H227" s="206" t="s">
        <v>1098</v>
      </c>
      <c r="I227" s="262" t="s">
        <v>844</v>
      </c>
      <c r="J227" s="264" t="s">
        <v>896</v>
      </c>
      <c r="K227" s="4">
        <v>0.25800000000000001</v>
      </c>
      <c r="L227" s="4">
        <v>0</v>
      </c>
      <c r="M227" s="4">
        <v>0.16522500000000007</v>
      </c>
      <c r="N227" s="263">
        <f t="shared" si="8"/>
        <v>0.35959302325581372</v>
      </c>
      <c r="O227" s="217">
        <v>0.39160877817977147</v>
      </c>
      <c r="P227" s="264">
        <v>1</v>
      </c>
      <c r="Q227" s="265"/>
    </row>
    <row r="228" spans="1:17" ht="15" customHeight="1" x14ac:dyDescent="0.25">
      <c r="A228" s="208">
        <v>225</v>
      </c>
      <c r="B228" s="207" t="s">
        <v>501</v>
      </c>
      <c r="C228" s="207" t="s">
        <v>937</v>
      </c>
      <c r="D228" s="207" t="s">
        <v>1406</v>
      </c>
      <c r="E228" s="207" t="s">
        <v>1407</v>
      </c>
      <c r="F228" s="206" t="s">
        <v>972</v>
      </c>
      <c r="G228" s="8">
        <v>461121201</v>
      </c>
      <c r="H228" s="206" t="s">
        <v>1096</v>
      </c>
      <c r="I228" s="262" t="s">
        <v>1174</v>
      </c>
      <c r="J228" s="264" t="s">
        <v>896</v>
      </c>
      <c r="K228" s="4">
        <v>2.0445000000000002</v>
      </c>
      <c r="L228" s="4">
        <v>0</v>
      </c>
      <c r="M228" s="4">
        <v>1.8010172299999989</v>
      </c>
      <c r="N228" s="263">
        <f t="shared" si="8"/>
        <v>0.11909159696747433</v>
      </c>
      <c r="O228" s="217">
        <v>0.50270291295424541</v>
      </c>
      <c r="P228" s="264">
        <v>1</v>
      </c>
      <c r="Q228" s="265"/>
    </row>
    <row r="229" spans="1:17" ht="15" customHeight="1" x14ac:dyDescent="0.25">
      <c r="A229" s="208">
        <v>226</v>
      </c>
      <c r="B229" s="207" t="s">
        <v>501</v>
      </c>
      <c r="C229" s="207" t="s">
        <v>937</v>
      </c>
      <c r="D229" s="207" t="s">
        <v>1406</v>
      </c>
      <c r="E229" s="207" t="s">
        <v>1407</v>
      </c>
      <c r="F229" s="206" t="s">
        <v>1097</v>
      </c>
      <c r="G229" s="8">
        <v>461121301</v>
      </c>
      <c r="H229" s="206" t="s">
        <v>1097</v>
      </c>
      <c r="I229" s="262" t="s">
        <v>844</v>
      </c>
      <c r="J229" s="264" t="s">
        <v>896</v>
      </c>
      <c r="K229" s="4">
        <v>1.4850399999999899</v>
      </c>
      <c r="L229" s="4">
        <v>0</v>
      </c>
      <c r="M229" s="4">
        <v>0.87651910000000011</v>
      </c>
      <c r="N229" s="263">
        <f t="shared" si="8"/>
        <v>0.40976734633410139</v>
      </c>
      <c r="O229" s="217">
        <v>0.49304479410854618</v>
      </c>
      <c r="P229" s="264">
        <v>1</v>
      </c>
      <c r="Q229" s="265"/>
    </row>
    <row r="230" spans="1:17" ht="15" customHeight="1" x14ac:dyDescent="0.25">
      <c r="A230" s="208">
        <v>227</v>
      </c>
      <c r="B230" s="207" t="s">
        <v>501</v>
      </c>
      <c r="C230" s="207" t="s">
        <v>937</v>
      </c>
      <c r="D230" s="207" t="s">
        <v>1406</v>
      </c>
      <c r="E230" s="207" t="s">
        <v>1407</v>
      </c>
      <c r="F230" s="206" t="s">
        <v>1097</v>
      </c>
      <c r="G230" s="8">
        <v>461121302</v>
      </c>
      <c r="H230" s="206" t="s">
        <v>1526</v>
      </c>
      <c r="I230" s="262" t="s">
        <v>844</v>
      </c>
      <c r="J230" s="264" t="s">
        <v>896</v>
      </c>
      <c r="K230" s="4">
        <v>1.2612559999999935</v>
      </c>
      <c r="L230" s="4">
        <v>0</v>
      </c>
      <c r="M230" s="4">
        <v>0.83179791300000039</v>
      </c>
      <c r="N230" s="263">
        <f t="shared" si="8"/>
        <v>0.34050033220852494</v>
      </c>
      <c r="O230" s="217">
        <v>0.51575936594567118</v>
      </c>
      <c r="P230" s="264">
        <v>1</v>
      </c>
      <c r="Q230" s="265"/>
    </row>
    <row r="231" spans="1:17" ht="15" customHeight="1" x14ac:dyDescent="0.25">
      <c r="A231" s="208">
        <v>228</v>
      </c>
      <c r="B231" s="207" t="s">
        <v>501</v>
      </c>
      <c r="C231" s="207" t="s">
        <v>937</v>
      </c>
      <c r="D231" s="207" t="s">
        <v>1406</v>
      </c>
      <c r="E231" s="207" t="s">
        <v>1407</v>
      </c>
      <c r="F231" s="206" t="s">
        <v>1408</v>
      </c>
      <c r="G231" s="8">
        <v>461122405</v>
      </c>
      <c r="H231" s="206" t="s">
        <v>996</v>
      </c>
      <c r="I231" s="262" t="s">
        <v>844</v>
      </c>
      <c r="J231" s="264" t="s">
        <v>896</v>
      </c>
      <c r="K231" s="4">
        <v>0.47009999999999996</v>
      </c>
      <c r="L231" s="4">
        <v>0</v>
      </c>
      <c r="M231" s="4">
        <v>0.44764569400000009</v>
      </c>
      <c r="N231" s="263">
        <f t="shared" si="8"/>
        <v>4.776495639225669E-2</v>
      </c>
      <c r="O231" s="217">
        <v>0.25849783962038642</v>
      </c>
      <c r="P231" s="264">
        <v>1</v>
      </c>
      <c r="Q231" s="265"/>
    </row>
    <row r="232" spans="1:17" ht="15" customHeight="1" x14ac:dyDescent="0.25">
      <c r="A232" s="208">
        <v>229</v>
      </c>
      <c r="B232" s="207" t="s">
        <v>501</v>
      </c>
      <c r="C232" s="207" t="s">
        <v>937</v>
      </c>
      <c r="D232" s="207" t="s">
        <v>1406</v>
      </c>
      <c r="E232" s="207" t="s">
        <v>1407</v>
      </c>
      <c r="F232" s="206" t="s">
        <v>1408</v>
      </c>
      <c r="G232" s="8">
        <v>461122402</v>
      </c>
      <c r="H232" s="206" t="s">
        <v>1527</v>
      </c>
      <c r="I232" s="262" t="s">
        <v>844</v>
      </c>
      <c r="J232" s="264" t="s">
        <v>896</v>
      </c>
      <c r="K232" s="4">
        <v>1.07104</v>
      </c>
      <c r="L232" s="4">
        <v>0</v>
      </c>
      <c r="M232" s="4">
        <v>0.72807033100000051</v>
      </c>
      <c r="N232" s="263">
        <f t="shared" si="8"/>
        <v>0.32022115793994571</v>
      </c>
      <c r="O232" s="217">
        <v>0.53033658164940967</v>
      </c>
      <c r="P232" s="264">
        <v>1</v>
      </c>
      <c r="Q232" s="265"/>
    </row>
    <row r="233" spans="1:17" ht="15" customHeight="1" x14ac:dyDescent="0.25">
      <c r="A233" s="208">
        <v>230</v>
      </c>
      <c r="B233" s="207" t="s">
        <v>501</v>
      </c>
      <c r="C233" s="207" t="s">
        <v>937</v>
      </c>
      <c r="D233" s="207" t="s">
        <v>1406</v>
      </c>
      <c r="E233" s="207" t="s">
        <v>1407</v>
      </c>
      <c r="F233" s="206" t="s">
        <v>1409</v>
      </c>
      <c r="G233" s="8">
        <v>461122502</v>
      </c>
      <c r="H233" s="206" t="s">
        <v>1099</v>
      </c>
      <c r="I233" s="262" t="s">
        <v>844</v>
      </c>
      <c r="J233" s="264" t="s">
        <v>896</v>
      </c>
      <c r="K233" s="4">
        <v>1.9643199999999998</v>
      </c>
      <c r="L233" s="4">
        <v>0</v>
      </c>
      <c r="M233" s="4">
        <v>1.2538314239999984</v>
      </c>
      <c r="N233" s="263">
        <f t="shared" si="8"/>
        <v>0.36169696179848576</v>
      </c>
      <c r="O233" s="217">
        <v>0.50373829274793636</v>
      </c>
      <c r="P233" s="264">
        <v>1</v>
      </c>
      <c r="Q233" s="265"/>
    </row>
    <row r="234" spans="1:17" ht="15" customHeight="1" x14ac:dyDescent="0.25">
      <c r="A234" s="208">
        <v>231</v>
      </c>
      <c r="B234" s="207" t="s">
        <v>501</v>
      </c>
      <c r="C234" s="207" t="s">
        <v>937</v>
      </c>
      <c r="D234" s="207" t="s">
        <v>1406</v>
      </c>
      <c r="E234" s="207" t="s">
        <v>1407</v>
      </c>
      <c r="F234" s="206" t="s">
        <v>1409</v>
      </c>
      <c r="G234" s="8">
        <v>461122501</v>
      </c>
      <c r="H234" s="206" t="s">
        <v>1528</v>
      </c>
      <c r="I234" s="262" t="s">
        <v>844</v>
      </c>
      <c r="J234" s="264" t="s">
        <v>896</v>
      </c>
      <c r="K234" s="4">
        <v>0.42892000000000002</v>
      </c>
      <c r="L234" s="4">
        <v>0</v>
      </c>
      <c r="M234" s="4">
        <v>0.28466392499999987</v>
      </c>
      <c r="N234" s="263">
        <f t="shared" si="8"/>
        <v>0.33632396484192889</v>
      </c>
      <c r="O234" s="217">
        <v>0.45011385045373398</v>
      </c>
      <c r="P234" s="264">
        <v>1</v>
      </c>
      <c r="Q234" s="265"/>
    </row>
    <row r="235" spans="1:17" ht="15" customHeight="1" x14ac:dyDescent="0.25">
      <c r="A235" s="208">
        <v>232</v>
      </c>
      <c r="B235" s="207" t="s">
        <v>501</v>
      </c>
      <c r="C235" s="207" t="s">
        <v>937</v>
      </c>
      <c r="D235" s="207" t="s">
        <v>1406</v>
      </c>
      <c r="E235" s="207" t="s">
        <v>1410</v>
      </c>
      <c r="F235" s="206" t="s">
        <v>1217</v>
      </c>
      <c r="G235" s="8">
        <v>4611121203</v>
      </c>
      <c r="H235" s="206" t="s">
        <v>1239</v>
      </c>
      <c r="I235" s="262" t="s">
        <v>844</v>
      </c>
      <c r="J235" s="264" t="s">
        <v>896</v>
      </c>
      <c r="K235" s="4">
        <v>1.1875</v>
      </c>
      <c r="L235" s="4">
        <v>0</v>
      </c>
      <c r="M235" s="4">
        <v>0.79789382000000009</v>
      </c>
      <c r="N235" s="263">
        <f t="shared" si="8"/>
        <v>0.32808941473684206</v>
      </c>
      <c r="O235" s="217">
        <v>0.29298036166138997</v>
      </c>
      <c r="P235" s="264">
        <v>1</v>
      </c>
      <c r="Q235" s="265"/>
    </row>
    <row r="236" spans="1:17" ht="15" customHeight="1" x14ac:dyDescent="0.25">
      <c r="A236" s="208">
        <v>233</v>
      </c>
      <c r="B236" s="207" t="s">
        <v>501</v>
      </c>
      <c r="C236" s="207" t="s">
        <v>937</v>
      </c>
      <c r="D236" s="207" t="s">
        <v>1406</v>
      </c>
      <c r="E236" s="207" t="s">
        <v>1410</v>
      </c>
      <c r="F236" s="206" t="s">
        <v>1217</v>
      </c>
      <c r="G236" s="8">
        <v>4611121201</v>
      </c>
      <c r="H236" s="206" t="s">
        <v>1240</v>
      </c>
      <c r="I236" s="262" t="s">
        <v>844</v>
      </c>
      <c r="J236" s="264" t="s">
        <v>896</v>
      </c>
      <c r="K236" s="4">
        <v>2.0263</v>
      </c>
      <c r="L236" s="4">
        <v>0</v>
      </c>
      <c r="M236" s="4">
        <v>1.4597267649999992</v>
      </c>
      <c r="N236" s="263">
        <f t="shared" si="8"/>
        <v>0.27960974929674814</v>
      </c>
      <c r="O236" s="217">
        <v>0.4311959641744747</v>
      </c>
      <c r="P236" s="264">
        <v>1</v>
      </c>
      <c r="Q236" s="265"/>
    </row>
    <row r="237" spans="1:17" ht="15" customHeight="1" x14ac:dyDescent="0.25">
      <c r="A237" s="208">
        <v>234</v>
      </c>
      <c r="B237" s="207" t="s">
        <v>501</v>
      </c>
      <c r="C237" s="207" t="s">
        <v>937</v>
      </c>
      <c r="D237" s="207" t="s">
        <v>1406</v>
      </c>
      <c r="E237" s="207" t="s">
        <v>1410</v>
      </c>
      <c r="F237" s="206" t="s">
        <v>872</v>
      </c>
      <c r="G237" s="8">
        <v>461111201</v>
      </c>
      <c r="H237" s="206" t="s">
        <v>1529</v>
      </c>
      <c r="I237" s="262" t="s">
        <v>895</v>
      </c>
      <c r="J237" s="264" t="s">
        <v>896</v>
      </c>
      <c r="K237" s="4">
        <v>2.9902009999999999</v>
      </c>
      <c r="L237" s="4">
        <v>0</v>
      </c>
      <c r="M237" s="4">
        <v>2.1507103399999998</v>
      </c>
      <c r="N237" s="263">
        <f t="shared" si="8"/>
        <v>0.2807472340488148</v>
      </c>
      <c r="O237" s="217">
        <v>0.42515495486847599</v>
      </c>
      <c r="P237" s="264">
        <v>1</v>
      </c>
      <c r="Q237" s="265"/>
    </row>
    <row r="238" spans="1:17" ht="15" customHeight="1" x14ac:dyDescent="0.25">
      <c r="A238" s="208">
        <v>235</v>
      </c>
      <c r="B238" s="207" t="s">
        <v>501</v>
      </c>
      <c r="C238" s="207" t="s">
        <v>937</v>
      </c>
      <c r="D238" s="207" t="s">
        <v>1406</v>
      </c>
      <c r="E238" s="207" t="s">
        <v>1410</v>
      </c>
      <c r="F238" s="206" t="s">
        <v>872</v>
      </c>
      <c r="G238" s="8">
        <v>461111205</v>
      </c>
      <c r="H238" s="206" t="s">
        <v>1093</v>
      </c>
      <c r="I238" s="262" t="s">
        <v>895</v>
      </c>
      <c r="J238" s="264" t="s">
        <v>896</v>
      </c>
      <c r="K238" s="4">
        <v>3.7006999999999994</v>
      </c>
      <c r="L238" s="4">
        <v>0</v>
      </c>
      <c r="M238" s="4">
        <v>2.2903649509999982</v>
      </c>
      <c r="N238" s="263">
        <f t="shared" si="8"/>
        <v>0.38109953495284715</v>
      </c>
      <c r="O238" s="217">
        <v>0.47608835894611212</v>
      </c>
      <c r="P238" s="264">
        <v>1</v>
      </c>
      <c r="Q238" s="265"/>
    </row>
    <row r="239" spans="1:17" ht="15" customHeight="1" x14ac:dyDescent="0.25">
      <c r="A239" s="208">
        <v>236</v>
      </c>
      <c r="B239" s="207" t="s">
        <v>501</v>
      </c>
      <c r="C239" s="207" t="s">
        <v>937</v>
      </c>
      <c r="D239" s="207" t="s">
        <v>1406</v>
      </c>
      <c r="E239" s="207" t="s">
        <v>1410</v>
      </c>
      <c r="F239" s="206" t="s">
        <v>1411</v>
      </c>
      <c r="G239" s="8">
        <v>461112502</v>
      </c>
      <c r="H239" s="206" t="s">
        <v>1411</v>
      </c>
      <c r="I239" s="262" t="s">
        <v>844</v>
      </c>
      <c r="J239" s="264" t="s">
        <v>896</v>
      </c>
      <c r="K239" s="4">
        <v>1.097996</v>
      </c>
      <c r="L239" s="4">
        <v>0</v>
      </c>
      <c r="M239" s="4">
        <v>0.88027555899999999</v>
      </c>
      <c r="N239" s="263">
        <f t="shared" si="8"/>
        <v>0.19828891999606554</v>
      </c>
      <c r="O239" s="217">
        <v>0.4161181434887431</v>
      </c>
      <c r="P239" s="264">
        <v>1</v>
      </c>
      <c r="Q239" s="265"/>
    </row>
    <row r="240" spans="1:17" ht="15" customHeight="1" x14ac:dyDescent="0.25">
      <c r="A240" s="208">
        <v>237</v>
      </c>
      <c r="B240" s="207" t="s">
        <v>501</v>
      </c>
      <c r="C240" s="207" t="s">
        <v>937</v>
      </c>
      <c r="D240" s="207" t="s">
        <v>1406</v>
      </c>
      <c r="E240" s="207" t="s">
        <v>1410</v>
      </c>
      <c r="F240" s="206" t="s">
        <v>1411</v>
      </c>
      <c r="G240" s="8">
        <v>461112503</v>
      </c>
      <c r="H240" s="206" t="s">
        <v>1530</v>
      </c>
      <c r="I240" s="262" t="s">
        <v>844</v>
      </c>
      <c r="J240" s="264" t="s">
        <v>896</v>
      </c>
      <c r="K240" s="4">
        <v>0.823994</v>
      </c>
      <c r="L240" s="4">
        <v>0</v>
      </c>
      <c r="M240" s="4">
        <v>0.42028382099999978</v>
      </c>
      <c r="N240" s="263">
        <f t="shared" si="8"/>
        <v>0.4899431051682418</v>
      </c>
      <c r="O240" s="217">
        <v>0.58919692166161441</v>
      </c>
      <c r="P240" s="264">
        <v>1</v>
      </c>
      <c r="Q240" s="265"/>
    </row>
    <row r="241" spans="1:17" ht="15" customHeight="1" x14ac:dyDescent="0.25">
      <c r="A241" s="208">
        <v>238</v>
      </c>
      <c r="B241" s="207" t="s">
        <v>501</v>
      </c>
      <c r="C241" s="207" t="s">
        <v>937</v>
      </c>
      <c r="D241" s="207" t="s">
        <v>1406</v>
      </c>
      <c r="E241" s="207" t="s">
        <v>1410</v>
      </c>
      <c r="F241" s="206" t="s">
        <v>873</v>
      </c>
      <c r="G241" s="8">
        <v>461111402</v>
      </c>
      <c r="H241" s="206" t="s">
        <v>1094</v>
      </c>
      <c r="I241" s="262" t="s">
        <v>895</v>
      </c>
      <c r="J241" s="264" t="s">
        <v>896</v>
      </c>
      <c r="K241" s="4">
        <v>1.1850799999999999</v>
      </c>
      <c r="L241" s="4">
        <v>0</v>
      </c>
      <c r="M241" s="4">
        <v>0.94453784999999968</v>
      </c>
      <c r="N241" s="263">
        <f t="shared" si="8"/>
        <v>0.20297545313396584</v>
      </c>
      <c r="O241" s="217">
        <v>0.47198916169553562</v>
      </c>
      <c r="P241" s="264">
        <v>1</v>
      </c>
      <c r="Q241" s="265"/>
    </row>
    <row r="242" spans="1:17" ht="15" customHeight="1" x14ac:dyDescent="0.25">
      <c r="A242" s="208">
        <v>239</v>
      </c>
      <c r="B242" s="207" t="s">
        <v>501</v>
      </c>
      <c r="C242" s="207" t="s">
        <v>937</v>
      </c>
      <c r="D242" s="207" t="s">
        <v>1406</v>
      </c>
      <c r="E242" s="207" t="s">
        <v>1410</v>
      </c>
      <c r="F242" s="206" t="s">
        <v>1220</v>
      </c>
      <c r="G242" s="8">
        <v>4611421103</v>
      </c>
      <c r="H242" s="206" t="s">
        <v>1092</v>
      </c>
      <c r="I242" s="262" t="s">
        <v>844</v>
      </c>
      <c r="J242" s="264" t="s">
        <v>896</v>
      </c>
      <c r="K242" s="4">
        <v>0.73650000000000004</v>
      </c>
      <c r="L242" s="4">
        <v>0</v>
      </c>
      <c r="M242" s="4">
        <v>0.5099471499999999</v>
      </c>
      <c r="N242" s="263">
        <f t="shared" si="8"/>
        <v>0.30760739986422286</v>
      </c>
      <c r="O242" s="217">
        <v>0.56467977793949686</v>
      </c>
      <c r="P242" s="264">
        <v>1</v>
      </c>
      <c r="Q242" s="265"/>
    </row>
    <row r="243" spans="1:17" ht="15" customHeight="1" x14ac:dyDescent="0.25">
      <c r="A243" s="208">
        <v>240</v>
      </c>
      <c r="B243" s="207" t="s">
        <v>501</v>
      </c>
      <c r="C243" s="207" t="s">
        <v>937</v>
      </c>
      <c r="D243" s="207" t="s">
        <v>1406</v>
      </c>
      <c r="E243" s="207" t="s">
        <v>1410</v>
      </c>
      <c r="F243" s="206" t="s">
        <v>1220</v>
      </c>
      <c r="G243" s="8">
        <v>4611421101</v>
      </c>
      <c r="H243" s="206" t="s">
        <v>1242</v>
      </c>
      <c r="I243" s="262" t="s">
        <v>844</v>
      </c>
      <c r="J243" s="264" t="s">
        <v>896</v>
      </c>
      <c r="K243" s="4">
        <v>1.2189000000000001</v>
      </c>
      <c r="L243" s="4">
        <v>0</v>
      </c>
      <c r="M243" s="4">
        <v>0.66104880600000027</v>
      </c>
      <c r="N243" s="263">
        <f t="shared" si="8"/>
        <v>0.45766772827959618</v>
      </c>
      <c r="O243" s="217">
        <v>0.57505088311574171</v>
      </c>
      <c r="P243" s="264">
        <v>1</v>
      </c>
      <c r="Q243" s="265"/>
    </row>
    <row r="244" spans="1:17" ht="15" customHeight="1" x14ac:dyDescent="0.25">
      <c r="A244" s="208">
        <v>241</v>
      </c>
      <c r="B244" s="207" t="s">
        <v>501</v>
      </c>
      <c r="C244" s="207" t="s">
        <v>937</v>
      </c>
      <c r="D244" s="207" t="s">
        <v>1406</v>
      </c>
      <c r="E244" s="207" t="s">
        <v>1410</v>
      </c>
      <c r="F244" s="206" t="s">
        <v>1095</v>
      </c>
      <c r="G244" s="8">
        <v>461112802</v>
      </c>
      <c r="H244" s="206" t="s">
        <v>1095</v>
      </c>
      <c r="I244" s="262" t="s">
        <v>844</v>
      </c>
      <c r="J244" s="264" t="s">
        <v>896</v>
      </c>
      <c r="K244" s="4">
        <v>0.46839999999999998</v>
      </c>
      <c r="L244" s="4">
        <v>0</v>
      </c>
      <c r="M244" s="4">
        <v>0.31754369000000005</v>
      </c>
      <c r="N244" s="263">
        <f t="shared" ref="N244:N273" si="9">(K244-M244)/K244</f>
        <v>0.32206727156276677</v>
      </c>
      <c r="O244" s="217">
        <v>0.76609267153594529</v>
      </c>
      <c r="P244" s="264">
        <v>1</v>
      </c>
      <c r="Q244" s="265"/>
    </row>
    <row r="245" spans="1:17" ht="15" customHeight="1" x14ac:dyDescent="0.25">
      <c r="A245" s="208">
        <v>242</v>
      </c>
      <c r="B245" s="207" t="s">
        <v>501</v>
      </c>
      <c r="C245" s="207" t="s">
        <v>937</v>
      </c>
      <c r="D245" s="207" t="s">
        <v>1406</v>
      </c>
      <c r="E245" s="207" t="s">
        <v>1410</v>
      </c>
      <c r="F245" s="206" t="s">
        <v>1095</v>
      </c>
      <c r="G245" s="8">
        <v>461112801</v>
      </c>
      <c r="H245" s="206" t="s">
        <v>1531</v>
      </c>
      <c r="I245" s="262" t="s">
        <v>844</v>
      </c>
      <c r="J245" s="264" t="s">
        <v>896</v>
      </c>
      <c r="K245" s="4">
        <v>0.68520000000000003</v>
      </c>
      <c r="L245" s="4">
        <v>0</v>
      </c>
      <c r="M245" s="4">
        <v>0.34074000000000004</v>
      </c>
      <c r="N245" s="263">
        <f t="shared" si="9"/>
        <v>0.50271453590192638</v>
      </c>
      <c r="O245" s="217">
        <v>0.83352123554302127</v>
      </c>
      <c r="P245" s="264">
        <v>1</v>
      </c>
      <c r="Q245" s="265"/>
    </row>
    <row r="246" spans="1:17" ht="15" customHeight="1" x14ac:dyDescent="0.25">
      <c r="A246" s="208">
        <v>243</v>
      </c>
      <c r="B246" s="207" t="s">
        <v>501</v>
      </c>
      <c r="C246" s="207" t="s">
        <v>937</v>
      </c>
      <c r="D246" s="207" t="s">
        <v>1406</v>
      </c>
      <c r="E246" s="207" t="s">
        <v>1410</v>
      </c>
      <c r="F246" s="206" t="s">
        <v>874</v>
      </c>
      <c r="G246" s="8">
        <v>461142902</v>
      </c>
      <c r="H246" s="206" t="s">
        <v>874</v>
      </c>
      <c r="I246" s="262" t="s">
        <v>844</v>
      </c>
      <c r="J246" s="264" t="s">
        <v>896</v>
      </c>
      <c r="K246" s="4">
        <v>1.5413999999999999</v>
      </c>
      <c r="L246" s="4">
        <v>0</v>
      </c>
      <c r="M246" s="4">
        <v>1.4415092379999996</v>
      </c>
      <c r="N246" s="263">
        <f t="shared" si="9"/>
        <v>6.4805217334890516E-2</v>
      </c>
      <c r="O246" s="217">
        <v>0.53126635912343101</v>
      </c>
      <c r="P246" s="264">
        <v>1</v>
      </c>
      <c r="Q246" s="265"/>
    </row>
    <row r="247" spans="1:17" ht="15" customHeight="1" x14ac:dyDescent="0.25">
      <c r="A247" s="208">
        <v>244</v>
      </c>
      <c r="B247" s="207" t="s">
        <v>501</v>
      </c>
      <c r="C247" s="207" t="s">
        <v>937</v>
      </c>
      <c r="D247" s="207" t="s">
        <v>1406</v>
      </c>
      <c r="E247" s="207" t="s">
        <v>1410</v>
      </c>
      <c r="F247" s="206" t="s">
        <v>1219</v>
      </c>
      <c r="G247" s="8">
        <v>4611421001</v>
      </c>
      <c r="H247" s="206" t="s">
        <v>1241</v>
      </c>
      <c r="I247" s="262" t="s">
        <v>844</v>
      </c>
      <c r="J247" s="264" t="s">
        <v>896</v>
      </c>
      <c r="K247" s="4">
        <v>2.21584</v>
      </c>
      <c r="L247" s="4">
        <v>0</v>
      </c>
      <c r="M247" s="4">
        <v>1.7155439609999978</v>
      </c>
      <c r="N247" s="263">
        <f t="shared" si="9"/>
        <v>0.22578166248465692</v>
      </c>
      <c r="O247" s="217">
        <v>0.29128819004986561</v>
      </c>
      <c r="P247" s="264">
        <v>1</v>
      </c>
      <c r="Q247" s="265"/>
    </row>
    <row r="248" spans="1:17" ht="15" customHeight="1" x14ac:dyDescent="0.25">
      <c r="A248" s="208">
        <v>245</v>
      </c>
      <c r="B248" s="207" t="s">
        <v>501</v>
      </c>
      <c r="C248" s="207" t="s">
        <v>937</v>
      </c>
      <c r="D248" s="207" t="s">
        <v>1406</v>
      </c>
      <c r="E248" s="207" t="s">
        <v>1410</v>
      </c>
      <c r="F248" s="206" t="s">
        <v>1219</v>
      </c>
      <c r="G248" s="8">
        <v>4611421003</v>
      </c>
      <c r="H248" s="206" t="s">
        <v>1532</v>
      </c>
      <c r="I248" s="262" t="s">
        <v>844</v>
      </c>
      <c r="J248" s="264" t="s">
        <v>896</v>
      </c>
      <c r="K248" s="4">
        <v>1.6642399999999999</v>
      </c>
      <c r="L248" s="4">
        <v>0</v>
      </c>
      <c r="M248" s="4">
        <v>1.3370142369999991</v>
      </c>
      <c r="N248" s="263">
        <f t="shared" si="9"/>
        <v>0.19662173905206032</v>
      </c>
      <c r="O248" s="217">
        <v>0.3543810389977049</v>
      </c>
      <c r="P248" s="264">
        <v>1</v>
      </c>
      <c r="Q248" s="265"/>
    </row>
    <row r="249" spans="1:17" ht="15" customHeight="1" x14ac:dyDescent="0.25">
      <c r="A249" s="208">
        <v>246</v>
      </c>
      <c r="B249" s="207" t="s">
        <v>501</v>
      </c>
      <c r="C249" s="207" t="s">
        <v>937</v>
      </c>
      <c r="D249" s="207" t="s">
        <v>1406</v>
      </c>
      <c r="E249" s="207" t="s">
        <v>1410</v>
      </c>
      <c r="F249" s="206" t="s">
        <v>1219</v>
      </c>
      <c r="G249" s="8">
        <v>4611421002</v>
      </c>
      <c r="H249" s="206" t="s">
        <v>1243</v>
      </c>
      <c r="I249" s="262" t="s">
        <v>844</v>
      </c>
      <c r="J249" s="264" t="s">
        <v>896</v>
      </c>
      <c r="K249" s="4">
        <v>0.48140000000000005</v>
      </c>
      <c r="L249" s="4">
        <v>0</v>
      </c>
      <c r="M249" s="4">
        <v>0.39339520399999994</v>
      </c>
      <c r="N249" s="263">
        <f t="shared" si="9"/>
        <v>0.18281012879102637</v>
      </c>
      <c r="O249" s="217">
        <v>0.16507646491962114</v>
      </c>
      <c r="P249" s="264">
        <v>1</v>
      </c>
      <c r="Q249" s="265"/>
    </row>
    <row r="250" spans="1:17" ht="15" customHeight="1" x14ac:dyDescent="0.25">
      <c r="A250" s="208">
        <v>247</v>
      </c>
      <c r="B250" s="207" t="s">
        <v>501</v>
      </c>
      <c r="C250" s="207" t="s">
        <v>937</v>
      </c>
      <c r="D250" s="207" t="s">
        <v>1406</v>
      </c>
      <c r="E250" s="207" t="s">
        <v>1412</v>
      </c>
      <c r="F250" s="206" t="s">
        <v>1176</v>
      </c>
      <c r="G250" s="8">
        <v>461141105</v>
      </c>
      <c r="H250" s="206" t="s">
        <v>1100</v>
      </c>
      <c r="I250" s="262" t="s">
        <v>844</v>
      </c>
      <c r="J250" s="264" t="s">
        <v>896</v>
      </c>
      <c r="K250" s="4">
        <v>1.9962200000000001</v>
      </c>
      <c r="L250" s="4">
        <v>0</v>
      </c>
      <c r="M250" s="4">
        <v>1.3742153129999988</v>
      </c>
      <c r="N250" s="263">
        <f t="shared" si="9"/>
        <v>0.31159125096432322</v>
      </c>
      <c r="O250" s="217">
        <v>0.43138783327566466</v>
      </c>
      <c r="P250" s="264">
        <v>1</v>
      </c>
      <c r="Q250" s="265"/>
    </row>
    <row r="251" spans="1:17" ht="15" customHeight="1" x14ac:dyDescent="0.25">
      <c r="A251" s="208">
        <v>248</v>
      </c>
      <c r="B251" s="207" t="s">
        <v>501</v>
      </c>
      <c r="C251" s="207" t="s">
        <v>937</v>
      </c>
      <c r="D251" s="207" t="s">
        <v>1406</v>
      </c>
      <c r="E251" s="207" t="s">
        <v>1412</v>
      </c>
      <c r="F251" s="206" t="s">
        <v>1176</v>
      </c>
      <c r="G251" s="8">
        <v>461141102</v>
      </c>
      <c r="H251" s="206" t="s">
        <v>1533</v>
      </c>
      <c r="I251" s="262" t="s">
        <v>844</v>
      </c>
      <c r="J251" s="264" t="s">
        <v>896</v>
      </c>
      <c r="K251" s="4">
        <v>2.9049</v>
      </c>
      <c r="L251" s="4">
        <v>0</v>
      </c>
      <c r="M251" s="4">
        <v>1.7573492990000001</v>
      </c>
      <c r="N251" s="263">
        <f t="shared" si="9"/>
        <v>0.39503965747530029</v>
      </c>
      <c r="O251" s="217">
        <v>0.52802398835909048</v>
      </c>
      <c r="P251" s="264">
        <v>1</v>
      </c>
      <c r="Q251" s="265"/>
    </row>
    <row r="252" spans="1:17" ht="15" customHeight="1" x14ac:dyDescent="0.25">
      <c r="A252" s="208">
        <v>249</v>
      </c>
      <c r="B252" s="207" t="s">
        <v>501</v>
      </c>
      <c r="C252" s="207" t="s">
        <v>937</v>
      </c>
      <c r="D252" s="207" t="s">
        <v>1406</v>
      </c>
      <c r="E252" s="207" t="s">
        <v>1412</v>
      </c>
      <c r="F252" s="206" t="s">
        <v>1176</v>
      </c>
      <c r="G252" s="8">
        <v>461141101</v>
      </c>
      <c r="H252" s="206" t="s">
        <v>1534</v>
      </c>
      <c r="I252" s="262" t="s">
        <v>844</v>
      </c>
      <c r="J252" s="264" t="s">
        <v>896</v>
      </c>
      <c r="K252" s="4">
        <v>3.0239799999999999</v>
      </c>
      <c r="L252" s="4">
        <v>0</v>
      </c>
      <c r="M252" s="4">
        <v>1.7124889019999987</v>
      </c>
      <c r="N252" s="263">
        <f t="shared" si="9"/>
        <v>0.43369701453051979</v>
      </c>
      <c r="O252" s="217">
        <v>0.72744912045486965</v>
      </c>
      <c r="P252" s="264">
        <v>1</v>
      </c>
      <c r="Q252" s="265"/>
    </row>
    <row r="253" spans="1:17" ht="15" customHeight="1" x14ac:dyDescent="0.25">
      <c r="A253" s="208">
        <v>250</v>
      </c>
      <c r="B253" s="207" t="s">
        <v>501</v>
      </c>
      <c r="C253" s="207" t="s">
        <v>937</v>
      </c>
      <c r="D253" s="207" t="s">
        <v>1413</v>
      </c>
      <c r="E253" s="207" t="s">
        <v>1414</v>
      </c>
      <c r="F253" s="206" t="s">
        <v>877</v>
      </c>
      <c r="G253" s="8">
        <v>461241202</v>
      </c>
      <c r="H253" s="206" t="s">
        <v>1112</v>
      </c>
      <c r="I253" s="262" t="s">
        <v>844</v>
      </c>
      <c r="J253" s="264" t="s">
        <v>896</v>
      </c>
      <c r="K253" s="4">
        <v>0.98164000000000007</v>
      </c>
      <c r="L253" s="4">
        <v>0</v>
      </c>
      <c r="M253" s="4">
        <v>0.76188667500000018</v>
      </c>
      <c r="N253" s="263">
        <f t="shared" si="9"/>
        <v>0.22386345809054223</v>
      </c>
      <c r="O253" s="217">
        <v>0.37061101315813438</v>
      </c>
      <c r="P253" s="264">
        <v>1</v>
      </c>
      <c r="Q253" s="265"/>
    </row>
    <row r="254" spans="1:17" ht="15" customHeight="1" x14ac:dyDescent="0.25">
      <c r="A254" s="208">
        <v>251</v>
      </c>
      <c r="B254" s="207" t="s">
        <v>501</v>
      </c>
      <c r="C254" s="207" t="s">
        <v>937</v>
      </c>
      <c r="D254" s="207" t="s">
        <v>1413</v>
      </c>
      <c r="E254" s="207" t="s">
        <v>1414</v>
      </c>
      <c r="F254" s="206" t="s">
        <v>878</v>
      </c>
      <c r="G254" s="8">
        <v>461241101</v>
      </c>
      <c r="H254" s="206" t="s">
        <v>826</v>
      </c>
      <c r="I254" s="262" t="s">
        <v>844</v>
      </c>
      <c r="J254" s="264" t="s">
        <v>896</v>
      </c>
      <c r="K254" s="4">
        <v>3.2173600000000002</v>
      </c>
      <c r="L254" s="4">
        <v>0</v>
      </c>
      <c r="M254" s="4">
        <v>1.900479765</v>
      </c>
      <c r="N254" s="263">
        <f t="shared" si="9"/>
        <v>0.40930459600417735</v>
      </c>
      <c r="O254" s="217">
        <v>0.53435113159955283</v>
      </c>
      <c r="P254" s="264">
        <v>1</v>
      </c>
      <c r="Q254" s="265"/>
    </row>
    <row r="255" spans="1:17" ht="15" customHeight="1" x14ac:dyDescent="0.25">
      <c r="A255" s="208">
        <v>252</v>
      </c>
      <c r="B255" s="207" t="s">
        <v>501</v>
      </c>
      <c r="C255" s="207" t="s">
        <v>937</v>
      </c>
      <c r="D255" s="207" t="s">
        <v>1413</v>
      </c>
      <c r="E255" s="207" t="s">
        <v>1414</v>
      </c>
      <c r="F255" s="206" t="s">
        <v>878</v>
      </c>
      <c r="G255" s="8">
        <v>461242102</v>
      </c>
      <c r="H255" s="206" t="s">
        <v>1114</v>
      </c>
      <c r="I255" s="262" t="s">
        <v>844</v>
      </c>
      <c r="J255" s="264" t="s">
        <v>896</v>
      </c>
      <c r="K255" s="4">
        <v>0.36174299999999998</v>
      </c>
      <c r="L255" s="4">
        <v>0</v>
      </c>
      <c r="M255" s="4">
        <v>0.20343260999999996</v>
      </c>
      <c r="N255" s="263">
        <f t="shared" si="9"/>
        <v>0.43763221403040287</v>
      </c>
      <c r="O255" s="217">
        <v>0.48784436759122618</v>
      </c>
      <c r="P255" s="264">
        <v>1</v>
      </c>
      <c r="Q255" s="265"/>
    </row>
    <row r="256" spans="1:17" ht="15" customHeight="1" x14ac:dyDescent="0.25">
      <c r="A256" s="208">
        <v>253</v>
      </c>
      <c r="B256" s="207" t="s">
        <v>501</v>
      </c>
      <c r="C256" s="207" t="s">
        <v>937</v>
      </c>
      <c r="D256" s="207" t="s">
        <v>1413</v>
      </c>
      <c r="E256" s="207" t="s">
        <v>1415</v>
      </c>
      <c r="F256" s="206" t="s">
        <v>1222</v>
      </c>
      <c r="G256" s="8">
        <v>461223201</v>
      </c>
      <c r="H256" s="206" t="s">
        <v>1109</v>
      </c>
      <c r="I256" s="262" t="s">
        <v>844</v>
      </c>
      <c r="J256" s="264" t="s">
        <v>896</v>
      </c>
      <c r="K256" s="4">
        <v>1.1865000000000001</v>
      </c>
      <c r="L256" s="4">
        <v>0</v>
      </c>
      <c r="M256" s="4">
        <v>0.96036899599999981</v>
      </c>
      <c r="N256" s="263">
        <f t="shared" si="9"/>
        <v>0.19058660261272675</v>
      </c>
      <c r="O256" s="217">
        <v>0.35936772324194555</v>
      </c>
      <c r="P256" s="264">
        <v>1</v>
      </c>
      <c r="Q256" s="265"/>
    </row>
    <row r="257" spans="1:17" ht="15" customHeight="1" x14ac:dyDescent="0.25">
      <c r="A257" s="208">
        <v>254</v>
      </c>
      <c r="B257" s="207" t="s">
        <v>501</v>
      </c>
      <c r="C257" s="207" t="s">
        <v>937</v>
      </c>
      <c r="D257" s="207" t="s">
        <v>1413</v>
      </c>
      <c r="E257" s="207" t="s">
        <v>1415</v>
      </c>
      <c r="F257" s="206" t="s">
        <v>1222</v>
      </c>
      <c r="G257" s="8">
        <v>461223202</v>
      </c>
      <c r="H257" s="206" t="s">
        <v>1110</v>
      </c>
      <c r="I257" s="262" t="s">
        <v>844</v>
      </c>
      <c r="J257" s="264" t="s">
        <v>896</v>
      </c>
      <c r="K257" s="4">
        <v>0.81469999999999998</v>
      </c>
      <c r="L257" s="4">
        <v>0</v>
      </c>
      <c r="M257" s="4">
        <v>0.63327308400000004</v>
      </c>
      <c r="N257" s="263">
        <f t="shared" si="9"/>
        <v>0.22269168528292616</v>
      </c>
      <c r="O257" s="217">
        <v>0.29889549954033412</v>
      </c>
      <c r="P257" s="264">
        <v>1</v>
      </c>
      <c r="Q257" s="265"/>
    </row>
    <row r="258" spans="1:17" ht="15" customHeight="1" x14ac:dyDescent="0.25">
      <c r="A258" s="208">
        <v>255</v>
      </c>
      <c r="B258" s="207" t="s">
        <v>501</v>
      </c>
      <c r="C258" s="207" t="s">
        <v>937</v>
      </c>
      <c r="D258" s="207" t="s">
        <v>1413</v>
      </c>
      <c r="E258" s="207" t="s">
        <v>1415</v>
      </c>
      <c r="F258" s="206" t="s">
        <v>875</v>
      </c>
      <c r="G258" s="8">
        <v>461221103</v>
      </c>
      <c r="H258" s="206" t="s">
        <v>1105</v>
      </c>
      <c r="I258" s="262" t="s">
        <v>844</v>
      </c>
      <c r="J258" s="264" t="s">
        <v>896</v>
      </c>
      <c r="K258" s="4">
        <v>1.4925000000000002</v>
      </c>
      <c r="L258" s="4">
        <v>0</v>
      </c>
      <c r="M258" s="4">
        <v>0.76304746000000012</v>
      </c>
      <c r="N258" s="263">
        <f t="shared" si="9"/>
        <v>0.48874542043551084</v>
      </c>
      <c r="O258" s="217">
        <v>0.56765705224600072</v>
      </c>
      <c r="P258" s="264">
        <v>1</v>
      </c>
      <c r="Q258" s="265"/>
    </row>
    <row r="259" spans="1:17" ht="15" customHeight="1" x14ac:dyDescent="0.25">
      <c r="A259" s="208">
        <v>256</v>
      </c>
      <c r="B259" s="207" t="s">
        <v>501</v>
      </c>
      <c r="C259" s="207" t="s">
        <v>937</v>
      </c>
      <c r="D259" s="207" t="s">
        <v>1413</v>
      </c>
      <c r="E259" s="207" t="s">
        <v>1415</v>
      </c>
      <c r="F259" s="206" t="s">
        <v>875</v>
      </c>
      <c r="G259" s="8">
        <v>461229102</v>
      </c>
      <c r="H259" s="206" t="s">
        <v>876</v>
      </c>
      <c r="I259" s="262" t="s">
        <v>844</v>
      </c>
      <c r="J259" s="264" t="s">
        <v>896</v>
      </c>
      <c r="K259" s="4">
        <v>1.7794000000000003</v>
      </c>
      <c r="L259" s="4">
        <v>0</v>
      </c>
      <c r="M259" s="4">
        <v>1.3111394989999992</v>
      </c>
      <c r="N259" s="263">
        <f t="shared" si="9"/>
        <v>0.2631564015960442</v>
      </c>
      <c r="O259" s="217">
        <v>0.38679644302678606</v>
      </c>
      <c r="P259" s="264">
        <v>1</v>
      </c>
      <c r="Q259" s="265"/>
    </row>
    <row r="260" spans="1:17" ht="15" customHeight="1" x14ac:dyDescent="0.25">
      <c r="A260" s="208">
        <v>257</v>
      </c>
      <c r="B260" s="207" t="s">
        <v>501</v>
      </c>
      <c r="C260" s="207" t="s">
        <v>937</v>
      </c>
      <c r="D260" s="207" t="s">
        <v>1413</v>
      </c>
      <c r="E260" s="207" t="s">
        <v>1415</v>
      </c>
      <c r="F260" s="206" t="s">
        <v>875</v>
      </c>
      <c r="G260" s="8">
        <v>461229105</v>
      </c>
      <c r="H260" s="206" t="s">
        <v>1111</v>
      </c>
      <c r="I260" s="262" t="s">
        <v>844</v>
      </c>
      <c r="J260" s="264" t="s">
        <v>896</v>
      </c>
      <c r="K260" s="4">
        <v>0.1671</v>
      </c>
      <c r="L260" s="4">
        <v>0</v>
      </c>
      <c r="M260" s="4">
        <v>0.15165988000000005</v>
      </c>
      <c r="N260" s="263">
        <f t="shared" si="9"/>
        <v>9.2400478755236062E-2</v>
      </c>
      <c r="O260" s="217">
        <v>0.24216937536545113</v>
      </c>
      <c r="P260" s="264">
        <v>1</v>
      </c>
      <c r="Q260" s="265"/>
    </row>
    <row r="261" spans="1:17" ht="15" customHeight="1" x14ac:dyDescent="0.25">
      <c r="A261" s="208">
        <v>258</v>
      </c>
      <c r="B261" s="207" t="s">
        <v>501</v>
      </c>
      <c r="C261" s="207" t="s">
        <v>937</v>
      </c>
      <c r="D261" s="207" t="s">
        <v>1413</v>
      </c>
      <c r="E261" s="207" t="s">
        <v>1415</v>
      </c>
      <c r="F261" s="206" t="s">
        <v>1221</v>
      </c>
      <c r="G261" s="8">
        <v>461222401</v>
      </c>
      <c r="H261" s="206" t="s">
        <v>1107</v>
      </c>
      <c r="I261" s="262" t="s">
        <v>844</v>
      </c>
      <c r="J261" s="264" t="s">
        <v>896</v>
      </c>
      <c r="K261" s="4">
        <v>1.3840399999999999</v>
      </c>
      <c r="L261" s="4">
        <v>0</v>
      </c>
      <c r="M261" s="4">
        <v>1.1281590960000001</v>
      </c>
      <c r="N261" s="263">
        <f t="shared" si="9"/>
        <v>0.18487970289876005</v>
      </c>
      <c r="O261" s="217">
        <v>0.2840520387020784</v>
      </c>
      <c r="P261" s="264">
        <v>1</v>
      </c>
      <c r="Q261" s="265"/>
    </row>
    <row r="262" spans="1:17" ht="15" customHeight="1" x14ac:dyDescent="0.25">
      <c r="A262" s="208">
        <v>259</v>
      </c>
      <c r="B262" s="207" t="s">
        <v>501</v>
      </c>
      <c r="C262" s="207" t="s">
        <v>937</v>
      </c>
      <c r="D262" s="207" t="s">
        <v>1413</v>
      </c>
      <c r="E262" s="207" t="s">
        <v>1415</v>
      </c>
      <c r="F262" s="206" t="s">
        <v>1221</v>
      </c>
      <c r="G262" s="8">
        <v>461222402</v>
      </c>
      <c r="H262" s="206" t="s">
        <v>1108</v>
      </c>
      <c r="I262" s="262" t="s">
        <v>844</v>
      </c>
      <c r="J262" s="264" t="s">
        <v>896</v>
      </c>
      <c r="K262" s="4">
        <v>1.3739599999999998</v>
      </c>
      <c r="L262" s="4">
        <v>0</v>
      </c>
      <c r="M262" s="4">
        <v>0.98200485899999923</v>
      </c>
      <c r="N262" s="263">
        <f t="shared" si="9"/>
        <v>0.28527405528545274</v>
      </c>
      <c r="O262" s="217">
        <v>0.39373437095844477</v>
      </c>
      <c r="P262" s="264">
        <v>1</v>
      </c>
      <c r="Q262" s="265"/>
    </row>
    <row r="263" spans="1:17" ht="15" customHeight="1" x14ac:dyDescent="0.25">
      <c r="A263" s="208">
        <v>260</v>
      </c>
      <c r="B263" s="207" t="s">
        <v>501</v>
      </c>
      <c r="C263" s="207" t="s">
        <v>937</v>
      </c>
      <c r="D263" s="207" t="s">
        <v>1413</v>
      </c>
      <c r="E263" s="207" t="s">
        <v>1415</v>
      </c>
      <c r="F263" s="206" t="s">
        <v>1223</v>
      </c>
      <c r="G263" s="8">
        <v>461221301</v>
      </c>
      <c r="H263" s="206" t="s">
        <v>1104</v>
      </c>
      <c r="I263" s="262" t="s">
        <v>844</v>
      </c>
      <c r="J263" s="264" t="s">
        <v>896</v>
      </c>
      <c r="K263" s="4">
        <v>2.2010000000000001</v>
      </c>
      <c r="L263" s="4">
        <v>0</v>
      </c>
      <c r="M263" s="4">
        <v>1.8416242929999984</v>
      </c>
      <c r="N263" s="263">
        <f t="shared" si="9"/>
        <v>0.16327837664697939</v>
      </c>
      <c r="O263" s="217">
        <v>0.36406354307816013</v>
      </c>
      <c r="P263" s="264">
        <v>1</v>
      </c>
      <c r="Q263" s="265"/>
    </row>
    <row r="264" spans="1:17" ht="15" customHeight="1" x14ac:dyDescent="0.25">
      <c r="A264" s="208">
        <v>261</v>
      </c>
      <c r="B264" s="207" t="s">
        <v>501</v>
      </c>
      <c r="C264" s="207" t="s">
        <v>937</v>
      </c>
      <c r="D264" s="207" t="s">
        <v>1413</v>
      </c>
      <c r="E264" s="207" t="s">
        <v>1415</v>
      </c>
      <c r="F264" s="206" t="s">
        <v>1223</v>
      </c>
      <c r="G264" s="8">
        <v>461221302</v>
      </c>
      <c r="H264" s="206" t="s">
        <v>1106</v>
      </c>
      <c r="I264" s="262" t="s">
        <v>844</v>
      </c>
      <c r="J264" s="264" t="s">
        <v>896</v>
      </c>
      <c r="K264" s="4">
        <v>1.0037</v>
      </c>
      <c r="L264" s="4">
        <v>0</v>
      </c>
      <c r="M264" s="4">
        <v>0.72517249000000006</v>
      </c>
      <c r="N264" s="263">
        <f t="shared" si="9"/>
        <v>0.27750075719836603</v>
      </c>
      <c r="O264" s="217">
        <v>0.38887106948615013</v>
      </c>
      <c r="P264" s="264">
        <v>1</v>
      </c>
      <c r="Q264" s="265"/>
    </row>
    <row r="265" spans="1:17" ht="15" customHeight="1" x14ac:dyDescent="0.25">
      <c r="A265" s="208">
        <v>262</v>
      </c>
      <c r="B265" s="207" t="s">
        <v>501</v>
      </c>
      <c r="C265" s="207" t="s">
        <v>937</v>
      </c>
      <c r="D265" s="207" t="s">
        <v>1413</v>
      </c>
      <c r="E265" s="207" t="s">
        <v>1415</v>
      </c>
      <c r="F265" s="206" t="s">
        <v>1416</v>
      </c>
      <c r="G265" s="8">
        <v>461221403</v>
      </c>
      <c r="H265" s="206" t="s">
        <v>1535</v>
      </c>
      <c r="I265" s="262" t="s">
        <v>844</v>
      </c>
      <c r="J265" s="264" t="s">
        <v>896</v>
      </c>
      <c r="K265" s="4">
        <v>0.32999999999999996</v>
      </c>
      <c r="L265" s="4">
        <v>0</v>
      </c>
      <c r="M265" s="4">
        <v>0.21253911600000003</v>
      </c>
      <c r="N265" s="263">
        <f t="shared" si="9"/>
        <v>0.35594207272727257</v>
      </c>
      <c r="O265" s="217">
        <v>0.67535739515911031</v>
      </c>
      <c r="P265" s="264">
        <v>1</v>
      </c>
      <c r="Q265" s="265"/>
    </row>
    <row r="266" spans="1:17" ht="15" customHeight="1" x14ac:dyDescent="0.25">
      <c r="A266" s="208">
        <v>263</v>
      </c>
      <c r="B266" s="207" t="s">
        <v>501</v>
      </c>
      <c r="C266" s="207" t="s">
        <v>937</v>
      </c>
      <c r="D266" s="207" t="s">
        <v>1413</v>
      </c>
      <c r="E266" s="207" t="s">
        <v>1444</v>
      </c>
      <c r="F266" s="206" t="s">
        <v>827</v>
      </c>
      <c r="G266" s="8">
        <v>461212201</v>
      </c>
      <c r="H266" s="206" t="s">
        <v>1536</v>
      </c>
      <c r="I266" s="262" t="s">
        <v>895</v>
      </c>
      <c r="J266" s="264" t="s">
        <v>896</v>
      </c>
      <c r="K266" s="4">
        <v>1.7509999999999999</v>
      </c>
      <c r="L266" s="4">
        <v>0</v>
      </c>
      <c r="M266" s="4">
        <v>1.334404718</v>
      </c>
      <c r="N266" s="263">
        <f t="shared" si="9"/>
        <v>0.23791849343232432</v>
      </c>
      <c r="O266" s="217">
        <v>0.34005590571270672</v>
      </c>
      <c r="P266" s="264">
        <v>1</v>
      </c>
      <c r="Q266" s="265"/>
    </row>
    <row r="267" spans="1:17" ht="15" customHeight="1" x14ac:dyDescent="0.25">
      <c r="A267" s="208">
        <v>264</v>
      </c>
      <c r="B267" s="207" t="s">
        <v>501</v>
      </c>
      <c r="C267" s="207" t="s">
        <v>937</v>
      </c>
      <c r="D267" s="207" t="s">
        <v>1413</v>
      </c>
      <c r="E267" s="207" t="s">
        <v>1444</v>
      </c>
      <c r="F267" s="206" t="s">
        <v>827</v>
      </c>
      <c r="G267" s="8">
        <v>461212203</v>
      </c>
      <c r="H267" s="206" t="s">
        <v>1102</v>
      </c>
      <c r="I267" s="262" t="s">
        <v>895</v>
      </c>
      <c r="J267" s="264" t="s">
        <v>896</v>
      </c>
      <c r="K267" s="4">
        <v>1.7766000000000002</v>
      </c>
      <c r="L267" s="4">
        <v>0</v>
      </c>
      <c r="M267" s="4">
        <v>1.2047756930000002</v>
      </c>
      <c r="N267" s="263">
        <f t="shared" si="9"/>
        <v>0.3218644078577057</v>
      </c>
      <c r="O267" s="217">
        <v>0.45279697900016014</v>
      </c>
      <c r="P267" s="264">
        <v>1</v>
      </c>
      <c r="Q267" s="265"/>
    </row>
    <row r="268" spans="1:17" ht="15" customHeight="1" x14ac:dyDescent="0.25">
      <c r="A268" s="208">
        <v>265</v>
      </c>
      <c r="B268" s="207" t="s">
        <v>501</v>
      </c>
      <c r="C268" s="207" t="s">
        <v>937</v>
      </c>
      <c r="D268" s="207" t="s">
        <v>1413</v>
      </c>
      <c r="E268" s="207" t="s">
        <v>1444</v>
      </c>
      <c r="F268" s="206" t="s">
        <v>827</v>
      </c>
      <c r="G268" s="8">
        <v>461212202</v>
      </c>
      <c r="H268" s="206" t="s">
        <v>1101</v>
      </c>
      <c r="I268" s="262" t="s">
        <v>895</v>
      </c>
      <c r="J268" s="264" t="s">
        <v>896</v>
      </c>
      <c r="K268" s="4">
        <v>5.0480200000000002</v>
      </c>
      <c r="L268" s="4">
        <v>0</v>
      </c>
      <c r="M268" s="4">
        <v>4.1910159169999996</v>
      </c>
      <c r="N268" s="263">
        <f t="shared" si="9"/>
        <v>0.16977034223319251</v>
      </c>
      <c r="O268" s="217">
        <v>0.48392960025214127</v>
      </c>
      <c r="P268" s="264">
        <v>1</v>
      </c>
      <c r="Q268" s="265"/>
    </row>
    <row r="269" spans="1:17" ht="15" customHeight="1" x14ac:dyDescent="0.25">
      <c r="A269" s="208">
        <v>266</v>
      </c>
      <c r="B269" s="207" t="s">
        <v>501</v>
      </c>
      <c r="C269" s="207" t="s">
        <v>937</v>
      </c>
      <c r="D269" s="207" t="s">
        <v>1413</v>
      </c>
      <c r="E269" s="207" t="s">
        <v>1444</v>
      </c>
      <c r="F269" s="206" t="s">
        <v>827</v>
      </c>
      <c r="G269" s="8">
        <v>461212207</v>
      </c>
      <c r="H269" s="206" t="s">
        <v>910</v>
      </c>
      <c r="I269" s="262" t="s">
        <v>895</v>
      </c>
      <c r="J269" s="264" t="s">
        <v>896</v>
      </c>
      <c r="K269" s="4">
        <v>5.5773999999999999</v>
      </c>
      <c r="L269" s="4">
        <v>0</v>
      </c>
      <c r="M269" s="4">
        <v>4.4261774209999993</v>
      </c>
      <c r="N269" s="263">
        <f t="shared" si="9"/>
        <v>0.20640846613117234</v>
      </c>
      <c r="O269" s="217">
        <v>0.45111607843705104</v>
      </c>
      <c r="P269" s="264">
        <v>1</v>
      </c>
      <c r="Q269" s="265"/>
    </row>
    <row r="270" spans="1:17" ht="15" customHeight="1" x14ac:dyDescent="0.25">
      <c r="A270" s="208">
        <v>267</v>
      </c>
      <c r="B270" s="207" t="s">
        <v>501</v>
      </c>
      <c r="C270" s="207" t="s">
        <v>937</v>
      </c>
      <c r="D270" s="207" t="s">
        <v>1413</v>
      </c>
      <c r="E270" s="207" t="s">
        <v>1444</v>
      </c>
      <c r="F270" s="206" t="s">
        <v>827</v>
      </c>
      <c r="G270" s="8">
        <v>461212205</v>
      </c>
      <c r="H270" s="206" t="s">
        <v>1103</v>
      </c>
      <c r="I270" s="262" t="s">
        <v>895</v>
      </c>
      <c r="J270" s="264" t="s">
        <v>896</v>
      </c>
      <c r="K270" s="4">
        <v>1.3681099999999999</v>
      </c>
      <c r="L270" s="4">
        <v>0</v>
      </c>
      <c r="M270" s="4">
        <v>1.0608044629999993</v>
      </c>
      <c r="N270" s="263">
        <f t="shared" si="9"/>
        <v>0.22462048884958127</v>
      </c>
      <c r="O270" s="217">
        <v>0.35507591398280269</v>
      </c>
      <c r="P270" s="264">
        <v>1</v>
      </c>
      <c r="Q270" s="265"/>
    </row>
    <row r="271" spans="1:17" ht="15" customHeight="1" x14ac:dyDescent="0.25">
      <c r="A271" s="208">
        <v>268</v>
      </c>
      <c r="B271" s="207" t="s">
        <v>501</v>
      </c>
      <c r="C271" s="207" t="s">
        <v>937</v>
      </c>
      <c r="D271" s="207" t="s">
        <v>1417</v>
      </c>
      <c r="E271" s="207" t="s">
        <v>1418</v>
      </c>
      <c r="F271" s="206" t="s">
        <v>1000</v>
      </c>
      <c r="G271" s="8">
        <v>461534102</v>
      </c>
      <c r="H271" s="206" t="s">
        <v>1126</v>
      </c>
      <c r="I271" s="262" t="s">
        <v>844</v>
      </c>
      <c r="J271" s="264" t="s">
        <v>896</v>
      </c>
      <c r="K271" s="4">
        <v>0.42449999999999999</v>
      </c>
      <c r="L271" s="4">
        <v>0</v>
      </c>
      <c r="M271" s="4">
        <v>0.22797400000000007</v>
      </c>
      <c r="N271" s="263">
        <f t="shared" si="9"/>
        <v>0.46295877502944621</v>
      </c>
      <c r="O271" s="217">
        <v>0.47001945100035059</v>
      </c>
      <c r="P271" s="264">
        <v>1</v>
      </c>
      <c r="Q271" s="265"/>
    </row>
    <row r="272" spans="1:17" ht="15" customHeight="1" x14ac:dyDescent="0.25">
      <c r="A272" s="208">
        <v>269</v>
      </c>
      <c r="B272" s="207" t="s">
        <v>501</v>
      </c>
      <c r="C272" s="207" t="s">
        <v>937</v>
      </c>
      <c r="D272" s="207" t="s">
        <v>1417</v>
      </c>
      <c r="E272" s="207" t="s">
        <v>1418</v>
      </c>
      <c r="F272" s="206" t="s">
        <v>825</v>
      </c>
      <c r="G272" s="8">
        <v>461531202</v>
      </c>
      <c r="H272" s="206" t="s">
        <v>1123</v>
      </c>
      <c r="I272" s="262" t="s">
        <v>844</v>
      </c>
      <c r="J272" s="264" t="s">
        <v>896</v>
      </c>
      <c r="K272" s="4">
        <v>1.18804</v>
      </c>
      <c r="L272" s="4">
        <v>0</v>
      </c>
      <c r="M272" s="4">
        <v>0.85443889100000003</v>
      </c>
      <c r="N272" s="263">
        <f t="shared" si="9"/>
        <v>0.28079955977913196</v>
      </c>
      <c r="O272" s="217">
        <v>0.36035328910496789</v>
      </c>
      <c r="P272" s="264">
        <v>1</v>
      </c>
      <c r="Q272" s="265"/>
    </row>
    <row r="273" spans="1:17" ht="15" customHeight="1" x14ac:dyDescent="0.25">
      <c r="A273" s="208">
        <v>270</v>
      </c>
      <c r="B273" s="207" t="s">
        <v>501</v>
      </c>
      <c r="C273" s="207" t="s">
        <v>937</v>
      </c>
      <c r="D273" s="207" t="s">
        <v>1417</v>
      </c>
      <c r="E273" s="207" t="s">
        <v>1418</v>
      </c>
      <c r="F273" s="206" t="s">
        <v>974</v>
      </c>
      <c r="G273" s="8">
        <v>461533301</v>
      </c>
      <c r="H273" s="206" t="s">
        <v>1125</v>
      </c>
      <c r="I273" s="262" t="s">
        <v>844</v>
      </c>
      <c r="J273" s="264" t="s">
        <v>896</v>
      </c>
      <c r="K273" s="4">
        <v>1.0138799999999999</v>
      </c>
      <c r="L273" s="4">
        <v>0</v>
      </c>
      <c r="M273" s="4">
        <v>0.64142110499999982</v>
      </c>
      <c r="N273" s="263">
        <f t="shared" si="9"/>
        <v>0.36735993904604108</v>
      </c>
      <c r="O273" s="217">
        <v>0.40605068273661649</v>
      </c>
      <c r="P273" s="264">
        <v>1</v>
      </c>
      <c r="Q273" s="265"/>
    </row>
    <row r="274" spans="1:17" ht="15" customHeight="1" x14ac:dyDescent="0.25">
      <c r="A274" s="208">
        <v>271</v>
      </c>
      <c r="B274" s="207" t="s">
        <v>501</v>
      </c>
      <c r="C274" s="207" t="s">
        <v>937</v>
      </c>
      <c r="D274" s="207" t="s">
        <v>1417</v>
      </c>
      <c r="E274" s="207" t="s">
        <v>1418</v>
      </c>
      <c r="F274" s="206" t="s">
        <v>974</v>
      </c>
      <c r="G274" s="8">
        <v>461533302</v>
      </c>
      <c r="H274" s="206" t="s">
        <v>974</v>
      </c>
      <c r="I274" s="262" t="s">
        <v>844</v>
      </c>
      <c r="J274" s="264" t="s">
        <v>896</v>
      </c>
      <c r="K274" s="4">
        <v>1.2603999999999997</v>
      </c>
      <c r="L274" s="4">
        <v>0</v>
      </c>
      <c r="M274" s="4">
        <v>1.0120625670000001</v>
      </c>
      <c r="N274" s="263">
        <f t="shared" ref="N274:N319" si="10">(K274-M274)/K274</f>
        <v>0.1970306513805139</v>
      </c>
      <c r="O274" s="217">
        <v>0.18903146289247152</v>
      </c>
      <c r="P274" s="264">
        <v>1</v>
      </c>
      <c r="Q274" s="265"/>
    </row>
    <row r="275" spans="1:17" ht="15" customHeight="1" x14ac:dyDescent="0.25">
      <c r="A275" s="208">
        <v>272</v>
      </c>
      <c r="B275" s="207" t="s">
        <v>501</v>
      </c>
      <c r="C275" s="207" t="s">
        <v>937</v>
      </c>
      <c r="D275" s="207" t="s">
        <v>1417</v>
      </c>
      <c r="E275" s="207" t="s">
        <v>1418</v>
      </c>
      <c r="F275" s="206" t="s">
        <v>879</v>
      </c>
      <c r="G275" s="8">
        <v>461532403</v>
      </c>
      <c r="H275" s="206" t="s">
        <v>880</v>
      </c>
      <c r="I275" s="262" t="s">
        <v>844</v>
      </c>
      <c r="J275" s="264" t="s">
        <v>896</v>
      </c>
      <c r="K275" s="4">
        <v>1.2846</v>
      </c>
      <c r="L275" s="4">
        <v>0</v>
      </c>
      <c r="M275" s="4">
        <v>0.81537482299999975</v>
      </c>
      <c r="N275" s="263">
        <f t="shared" si="10"/>
        <v>0.36526948232912987</v>
      </c>
      <c r="O275" s="217">
        <v>0.41180767334064372</v>
      </c>
      <c r="P275" s="264">
        <v>1</v>
      </c>
      <c r="Q275" s="265"/>
    </row>
    <row r="276" spans="1:17" ht="15" customHeight="1" x14ac:dyDescent="0.25">
      <c r="A276" s="208">
        <v>273</v>
      </c>
      <c r="B276" s="207" t="s">
        <v>501</v>
      </c>
      <c r="C276" s="207" t="s">
        <v>937</v>
      </c>
      <c r="D276" s="207" t="s">
        <v>1417</v>
      </c>
      <c r="E276" s="207" t="s">
        <v>1418</v>
      </c>
      <c r="F276" s="206" t="s">
        <v>879</v>
      </c>
      <c r="G276" s="8">
        <v>461532402</v>
      </c>
      <c r="H276" s="206" t="s">
        <v>851</v>
      </c>
      <c r="I276" s="262" t="s">
        <v>844</v>
      </c>
      <c r="J276" s="264" t="s">
        <v>896</v>
      </c>
      <c r="K276" s="4">
        <v>1.34155</v>
      </c>
      <c r="L276" s="4">
        <v>0</v>
      </c>
      <c r="M276" s="4">
        <v>0.82629255700000015</v>
      </c>
      <c r="N276" s="263">
        <f t="shared" si="10"/>
        <v>0.38407621258991453</v>
      </c>
      <c r="O276" s="217">
        <v>0.46449640721352226</v>
      </c>
      <c r="P276" s="264">
        <v>1</v>
      </c>
      <c r="Q276" s="265"/>
    </row>
    <row r="277" spans="1:17" ht="15" customHeight="1" x14ac:dyDescent="0.25">
      <c r="A277" s="208">
        <v>274</v>
      </c>
      <c r="B277" s="207" t="s">
        <v>501</v>
      </c>
      <c r="C277" s="207" t="s">
        <v>937</v>
      </c>
      <c r="D277" s="207" t="s">
        <v>1417</v>
      </c>
      <c r="E277" s="207" t="s">
        <v>1418</v>
      </c>
      <c r="F277" s="206" t="s">
        <v>879</v>
      </c>
      <c r="G277" s="8">
        <v>461532401</v>
      </c>
      <c r="H277" s="206" t="s">
        <v>1124</v>
      </c>
      <c r="I277" s="262" t="s">
        <v>844</v>
      </c>
      <c r="J277" s="264" t="s">
        <v>896</v>
      </c>
      <c r="K277" s="4">
        <v>4.8113999999999999</v>
      </c>
      <c r="L277" s="4">
        <v>0</v>
      </c>
      <c r="M277" s="4">
        <v>3.3931938349999893</v>
      </c>
      <c r="N277" s="263">
        <f t="shared" si="10"/>
        <v>0.29475956374444251</v>
      </c>
      <c r="O277" s="217">
        <v>0.45448517544269562</v>
      </c>
      <c r="P277" s="264">
        <v>1</v>
      </c>
      <c r="Q277" s="265"/>
    </row>
    <row r="278" spans="1:17" ht="15" customHeight="1" x14ac:dyDescent="0.25">
      <c r="A278" s="208">
        <v>275</v>
      </c>
      <c r="B278" s="207" t="s">
        <v>501</v>
      </c>
      <c r="C278" s="207" t="s">
        <v>937</v>
      </c>
      <c r="D278" s="207" t="s">
        <v>1417</v>
      </c>
      <c r="E278" s="207" t="s">
        <v>1419</v>
      </c>
      <c r="F278" s="206" t="s">
        <v>1420</v>
      </c>
      <c r="G278" s="8">
        <v>461523102</v>
      </c>
      <c r="H278" s="206" t="s">
        <v>1537</v>
      </c>
      <c r="I278" s="262" t="s">
        <v>1174</v>
      </c>
      <c r="J278" s="264" t="s">
        <v>896</v>
      </c>
      <c r="K278" s="4">
        <v>1.7638999999999991</v>
      </c>
      <c r="L278" s="4">
        <v>0</v>
      </c>
      <c r="M278" s="4">
        <v>0.92367955800000012</v>
      </c>
      <c r="N278" s="263">
        <f t="shared" si="10"/>
        <v>0.47634244685072819</v>
      </c>
      <c r="O278" s="217">
        <v>0.57466679073499516</v>
      </c>
      <c r="P278" s="264">
        <v>1</v>
      </c>
      <c r="Q278" s="265"/>
    </row>
    <row r="279" spans="1:17" ht="15" customHeight="1" x14ac:dyDescent="0.25">
      <c r="A279" s="208">
        <v>276</v>
      </c>
      <c r="B279" s="207" t="s">
        <v>501</v>
      </c>
      <c r="C279" s="207" t="s">
        <v>937</v>
      </c>
      <c r="D279" s="207" t="s">
        <v>1417</v>
      </c>
      <c r="E279" s="207" t="s">
        <v>1419</v>
      </c>
      <c r="F279" s="206" t="s">
        <v>1420</v>
      </c>
      <c r="G279" s="8">
        <v>461523103</v>
      </c>
      <c r="H279" s="206" t="s">
        <v>1538</v>
      </c>
      <c r="I279" s="262" t="s">
        <v>1174</v>
      </c>
      <c r="J279" s="264" t="s">
        <v>896</v>
      </c>
      <c r="K279" s="4">
        <v>2.3914900000000001</v>
      </c>
      <c r="L279" s="4">
        <v>0</v>
      </c>
      <c r="M279" s="4">
        <v>1.325671914</v>
      </c>
      <c r="N279" s="263">
        <f t="shared" si="10"/>
        <v>0.44567114476748809</v>
      </c>
      <c r="O279" s="217">
        <v>0.78716204856876459</v>
      </c>
      <c r="P279" s="264">
        <v>1</v>
      </c>
      <c r="Q279" s="265"/>
    </row>
    <row r="280" spans="1:17" ht="15" customHeight="1" x14ac:dyDescent="0.25">
      <c r="A280" s="208">
        <v>277</v>
      </c>
      <c r="B280" s="207" t="s">
        <v>501</v>
      </c>
      <c r="C280" s="207" t="s">
        <v>937</v>
      </c>
      <c r="D280" s="207" t="s">
        <v>1417</v>
      </c>
      <c r="E280" s="207" t="s">
        <v>1419</v>
      </c>
      <c r="F280" s="206" t="s">
        <v>1215</v>
      </c>
      <c r="G280" s="8">
        <v>461521303</v>
      </c>
      <c r="H280" s="206" t="s">
        <v>1539</v>
      </c>
      <c r="I280" s="262" t="s">
        <v>844</v>
      </c>
      <c r="J280" s="264" t="s">
        <v>896</v>
      </c>
      <c r="K280" s="4">
        <v>2.9465999999999992</v>
      </c>
      <c r="L280" s="4">
        <v>0</v>
      </c>
      <c r="M280" s="4">
        <v>1.7112995819999974</v>
      </c>
      <c r="N280" s="263">
        <f t="shared" si="10"/>
        <v>0.41922908368967693</v>
      </c>
      <c r="O280" s="217">
        <v>0.51340800718368773</v>
      </c>
      <c r="P280" s="264">
        <v>1</v>
      </c>
      <c r="Q280" s="265"/>
    </row>
    <row r="281" spans="1:17" ht="15" customHeight="1" x14ac:dyDescent="0.25">
      <c r="A281" s="208">
        <v>278</v>
      </c>
      <c r="B281" s="207" t="s">
        <v>501</v>
      </c>
      <c r="C281" s="207" t="s">
        <v>937</v>
      </c>
      <c r="D281" s="207" t="s">
        <v>1417</v>
      </c>
      <c r="E281" s="207" t="s">
        <v>1419</v>
      </c>
      <c r="F281" s="206" t="s">
        <v>1215</v>
      </c>
      <c r="G281" s="8">
        <v>461521302</v>
      </c>
      <c r="H281" s="206" t="s">
        <v>1120</v>
      </c>
      <c r="I281" s="262" t="s">
        <v>844</v>
      </c>
      <c r="J281" s="264" t="s">
        <v>896</v>
      </c>
      <c r="K281" s="4">
        <v>2.0525999999999982</v>
      </c>
      <c r="L281" s="4">
        <v>0</v>
      </c>
      <c r="M281" s="4">
        <v>1.7527846409999985</v>
      </c>
      <c r="N281" s="263">
        <f t="shared" si="10"/>
        <v>0.1460661400175387</v>
      </c>
      <c r="O281" s="217">
        <v>0.24944540632831813</v>
      </c>
      <c r="P281" s="264">
        <v>1</v>
      </c>
      <c r="Q281" s="265"/>
    </row>
    <row r="282" spans="1:17" ht="15" customHeight="1" x14ac:dyDescent="0.25">
      <c r="A282" s="208">
        <v>279</v>
      </c>
      <c r="B282" s="207" t="s">
        <v>501</v>
      </c>
      <c r="C282" s="207" t="s">
        <v>937</v>
      </c>
      <c r="D282" s="207" t="s">
        <v>1417</v>
      </c>
      <c r="E282" s="207" t="s">
        <v>1419</v>
      </c>
      <c r="F282" s="206" t="s">
        <v>973</v>
      </c>
      <c r="G282" s="8">
        <v>461524403</v>
      </c>
      <c r="H282" s="206" t="s">
        <v>1540</v>
      </c>
      <c r="I282" s="262" t="s">
        <v>1174</v>
      </c>
      <c r="J282" s="264" t="s">
        <v>896</v>
      </c>
      <c r="K282" s="4">
        <v>1.6932</v>
      </c>
      <c r="L282" s="4">
        <v>0</v>
      </c>
      <c r="M282" s="4">
        <v>1.2541739250000006</v>
      </c>
      <c r="N282" s="263">
        <f t="shared" si="10"/>
        <v>0.25928778348688841</v>
      </c>
      <c r="O282" s="217">
        <v>0.6851243846773214</v>
      </c>
      <c r="P282" s="264">
        <v>1</v>
      </c>
      <c r="Q282" s="265"/>
    </row>
    <row r="283" spans="1:17" ht="15" customHeight="1" x14ac:dyDescent="0.25">
      <c r="A283" s="208">
        <v>280</v>
      </c>
      <c r="B283" s="207" t="s">
        <v>501</v>
      </c>
      <c r="C283" s="207" t="s">
        <v>937</v>
      </c>
      <c r="D283" s="207" t="s">
        <v>1417</v>
      </c>
      <c r="E283" s="207" t="s">
        <v>1419</v>
      </c>
      <c r="F283" s="206" t="s">
        <v>973</v>
      </c>
      <c r="G283" s="8">
        <v>461524401</v>
      </c>
      <c r="H283" s="206" t="s">
        <v>1122</v>
      </c>
      <c r="I283" s="262" t="s">
        <v>1174</v>
      </c>
      <c r="J283" s="264" t="s">
        <v>896</v>
      </c>
      <c r="K283" s="4">
        <v>2.4265999999999996</v>
      </c>
      <c r="L283" s="4">
        <v>0</v>
      </c>
      <c r="M283" s="4">
        <v>2.0246503379999994</v>
      </c>
      <c r="N283" s="263">
        <f t="shared" si="10"/>
        <v>0.16564314761394558</v>
      </c>
      <c r="O283" s="217">
        <v>0.26904986065294101</v>
      </c>
      <c r="P283" s="264">
        <v>1</v>
      </c>
      <c r="Q283" s="265"/>
    </row>
    <row r="284" spans="1:17" ht="15" customHeight="1" x14ac:dyDescent="0.25">
      <c r="A284" s="208">
        <v>281</v>
      </c>
      <c r="B284" s="207" t="s">
        <v>501</v>
      </c>
      <c r="C284" s="207" t="s">
        <v>937</v>
      </c>
      <c r="D284" s="207" t="s">
        <v>1417</v>
      </c>
      <c r="E284" s="207" t="s">
        <v>1419</v>
      </c>
      <c r="F284" s="206" t="s">
        <v>1216</v>
      </c>
      <c r="G284" s="8">
        <v>461522602</v>
      </c>
      <c r="H284" s="206" t="s">
        <v>871</v>
      </c>
      <c r="I284" s="262" t="s">
        <v>844</v>
      </c>
      <c r="J284" s="264" t="s">
        <v>896</v>
      </c>
      <c r="K284" s="4">
        <v>1.1919999999999999</v>
      </c>
      <c r="L284" s="4">
        <v>0</v>
      </c>
      <c r="M284" s="4">
        <v>0.69450639000000014</v>
      </c>
      <c r="N284" s="263">
        <f t="shared" si="10"/>
        <v>0.41736041107382538</v>
      </c>
      <c r="O284" s="217">
        <v>0.58026393631773399</v>
      </c>
      <c r="P284" s="264">
        <v>1</v>
      </c>
      <c r="Q284" s="265"/>
    </row>
    <row r="285" spans="1:17" ht="15" customHeight="1" x14ac:dyDescent="0.25">
      <c r="A285" s="208">
        <v>282</v>
      </c>
      <c r="B285" s="207" t="s">
        <v>501</v>
      </c>
      <c r="C285" s="207" t="s">
        <v>937</v>
      </c>
      <c r="D285" s="207" t="s">
        <v>1417</v>
      </c>
      <c r="E285" s="207" t="s">
        <v>1419</v>
      </c>
      <c r="F285" s="206" t="s">
        <v>1216</v>
      </c>
      <c r="G285" s="8">
        <v>461522601</v>
      </c>
      <c r="H285" s="206" t="s">
        <v>1121</v>
      </c>
      <c r="I285" s="262" t="s">
        <v>844</v>
      </c>
      <c r="J285" s="264" t="s">
        <v>896</v>
      </c>
      <c r="K285" s="4">
        <v>0.88039999999999996</v>
      </c>
      <c r="L285" s="4">
        <v>0</v>
      </c>
      <c r="M285" s="4">
        <v>0.62088399999999999</v>
      </c>
      <c r="N285" s="263">
        <f t="shared" si="10"/>
        <v>0.29477055883689229</v>
      </c>
      <c r="O285" s="217">
        <v>0.35804041421868149</v>
      </c>
      <c r="P285" s="264">
        <v>1</v>
      </c>
      <c r="Q285" s="265"/>
    </row>
    <row r="286" spans="1:17" ht="15" customHeight="1" x14ac:dyDescent="0.25">
      <c r="A286" s="208">
        <v>283</v>
      </c>
      <c r="B286" s="207" t="s">
        <v>501</v>
      </c>
      <c r="C286" s="207" t="s">
        <v>937</v>
      </c>
      <c r="D286" s="207" t="s">
        <v>1417</v>
      </c>
      <c r="E286" s="207" t="s">
        <v>1419</v>
      </c>
      <c r="F286" s="206" t="s">
        <v>1216</v>
      </c>
      <c r="G286" s="8">
        <v>461522603</v>
      </c>
      <c r="H286" s="206" t="s">
        <v>1541</v>
      </c>
      <c r="I286" s="262" t="s">
        <v>844</v>
      </c>
      <c r="J286" s="264" t="s">
        <v>896</v>
      </c>
      <c r="K286" s="4">
        <v>0.69328000000000001</v>
      </c>
      <c r="L286" s="4">
        <v>0</v>
      </c>
      <c r="M286" s="4">
        <v>0.41966699999999996</v>
      </c>
      <c r="N286" s="263">
        <f t="shared" si="10"/>
        <v>0.39466449342257104</v>
      </c>
      <c r="O286" s="217">
        <v>0.47419022490062723</v>
      </c>
      <c r="P286" s="264">
        <v>1</v>
      </c>
      <c r="Q286" s="265"/>
    </row>
    <row r="287" spans="1:17" ht="15" customHeight="1" x14ac:dyDescent="0.25">
      <c r="A287" s="208">
        <v>284</v>
      </c>
      <c r="B287" s="207" t="s">
        <v>501</v>
      </c>
      <c r="C287" s="207" t="s">
        <v>937</v>
      </c>
      <c r="D287" s="207" t="s">
        <v>1417</v>
      </c>
      <c r="E287" s="207" t="s">
        <v>1419</v>
      </c>
      <c r="F287" s="206" t="s">
        <v>1421</v>
      </c>
      <c r="G287" s="8">
        <v>461523503</v>
      </c>
      <c r="H287" s="206" t="s">
        <v>1542</v>
      </c>
      <c r="I287" s="262" t="s">
        <v>1174</v>
      </c>
      <c r="J287" s="264" t="s">
        <v>896</v>
      </c>
      <c r="K287" s="4">
        <v>1.036984901185771</v>
      </c>
      <c r="L287" s="4">
        <v>0</v>
      </c>
      <c r="M287" s="4">
        <v>0.59957710899999994</v>
      </c>
      <c r="N287" s="263">
        <f t="shared" si="10"/>
        <v>0.42180729120125493</v>
      </c>
      <c r="O287" s="217">
        <v>0.80508401910761163</v>
      </c>
      <c r="P287" s="264">
        <v>1</v>
      </c>
      <c r="Q287" s="265"/>
    </row>
    <row r="288" spans="1:17" ht="15" customHeight="1" x14ac:dyDescent="0.25">
      <c r="A288" s="208">
        <v>285</v>
      </c>
      <c r="B288" s="207" t="s">
        <v>501</v>
      </c>
      <c r="C288" s="207" t="s">
        <v>937</v>
      </c>
      <c r="D288" s="207" t="s">
        <v>1417</v>
      </c>
      <c r="E288" s="207" t="s">
        <v>1422</v>
      </c>
      <c r="F288" s="206" t="s">
        <v>1117</v>
      </c>
      <c r="G288" s="8">
        <v>461511204</v>
      </c>
      <c r="H288" s="206" t="s">
        <v>1117</v>
      </c>
      <c r="I288" s="262" t="s">
        <v>844</v>
      </c>
      <c r="J288" s="264" t="s">
        <v>896</v>
      </c>
      <c r="K288" s="4">
        <v>0.32690785100000019</v>
      </c>
      <c r="L288" s="4">
        <v>0</v>
      </c>
      <c r="M288" s="4">
        <v>0.28462929299999984</v>
      </c>
      <c r="N288" s="263">
        <f t="shared" si="10"/>
        <v>0.12932867127746139</v>
      </c>
      <c r="O288" s="217">
        <v>0.30173096779476738</v>
      </c>
      <c r="P288" s="264">
        <v>1</v>
      </c>
      <c r="Q288" s="265"/>
    </row>
    <row r="289" spans="1:17" ht="15" customHeight="1" x14ac:dyDescent="0.25">
      <c r="A289" s="208">
        <v>286</v>
      </c>
      <c r="B289" s="207" t="s">
        <v>501</v>
      </c>
      <c r="C289" s="207" t="s">
        <v>937</v>
      </c>
      <c r="D289" s="207" t="s">
        <v>1417</v>
      </c>
      <c r="E289" s="207" t="s">
        <v>1422</v>
      </c>
      <c r="F289" s="206" t="s">
        <v>1117</v>
      </c>
      <c r="G289" s="8">
        <v>461511203</v>
      </c>
      <c r="H289" s="206" t="s">
        <v>1116</v>
      </c>
      <c r="I289" s="262" t="s">
        <v>844</v>
      </c>
      <c r="J289" s="264" t="s">
        <v>896</v>
      </c>
      <c r="K289" s="4">
        <v>0.2688095290000001</v>
      </c>
      <c r="L289" s="4">
        <v>0</v>
      </c>
      <c r="M289" s="4">
        <v>0.17346610999999998</v>
      </c>
      <c r="N289" s="263">
        <f t="shared" si="10"/>
        <v>0.35468764576422468</v>
      </c>
      <c r="O289" s="217">
        <v>0.53996521009348142</v>
      </c>
      <c r="P289" s="264">
        <v>1</v>
      </c>
      <c r="Q289" s="265"/>
    </row>
    <row r="290" spans="1:17" ht="15" customHeight="1" x14ac:dyDescent="0.25">
      <c r="A290" s="208">
        <v>287</v>
      </c>
      <c r="B290" s="207" t="s">
        <v>501</v>
      </c>
      <c r="C290" s="207" t="s">
        <v>937</v>
      </c>
      <c r="D290" s="207" t="s">
        <v>1417</v>
      </c>
      <c r="E290" s="207" t="s">
        <v>1422</v>
      </c>
      <c r="F290" s="206" t="s">
        <v>1117</v>
      </c>
      <c r="G290" s="8">
        <v>461511202</v>
      </c>
      <c r="H290" s="206" t="s">
        <v>1115</v>
      </c>
      <c r="I290" s="262" t="s">
        <v>844</v>
      </c>
      <c r="J290" s="264" t="s">
        <v>896</v>
      </c>
      <c r="K290" s="4">
        <v>0.82463662399999982</v>
      </c>
      <c r="L290" s="4">
        <v>0</v>
      </c>
      <c r="M290" s="4">
        <v>0.41112902000000018</v>
      </c>
      <c r="N290" s="263">
        <f t="shared" si="10"/>
        <v>0.50144220128646599</v>
      </c>
      <c r="O290" s="217">
        <v>0.59707895434178504</v>
      </c>
      <c r="P290" s="264">
        <v>1</v>
      </c>
      <c r="Q290" s="265"/>
    </row>
    <row r="291" spans="1:17" ht="15" customHeight="1" x14ac:dyDescent="0.25">
      <c r="A291" s="208">
        <v>288</v>
      </c>
      <c r="B291" s="207" t="s">
        <v>501</v>
      </c>
      <c r="C291" s="207" t="s">
        <v>937</v>
      </c>
      <c r="D291" s="207" t="s">
        <v>1417</v>
      </c>
      <c r="E291" s="207" t="s">
        <v>1422</v>
      </c>
      <c r="F291" s="206" t="s">
        <v>1218</v>
      </c>
      <c r="G291" s="8">
        <v>461511302</v>
      </c>
      <c r="H291" s="206" t="s">
        <v>1118</v>
      </c>
      <c r="I291" s="262" t="s">
        <v>844</v>
      </c>
      <c r="J291" s="264" t="s">
        <v>896</v>
      </c>
      <c r="K291" s="4">
        <v>1.0291999999999999</v>
      </c>
      <c r="L291" s="4">
        <v>0</v>
      </c>
      <c r="M291" s="4">
        <v>0.89214569799999999</v>
      </c>
      <c r="N291" s="263">
        <f t="shared" si="10"/>
        <v>0.13316585891954907</v>
      </c>
      <c r="O291" s="217">
        <v>0.38235728934899915</v>
      </c>
      <c r="P291" s="264">
        <v>1</v>
      </c>
      <c r="Q291" s="265"/>
    </row>
    <row r="292" spans="1:17" ht="15" customHeight="1" x14ac:dyDescent="0.25">
      <c r="A292" s="208">
        <v>289</v>
      </c>
      <c r="B292" s="207" t="s">
        <v>501</v>
      </c>
      <c r="C292" s="207" t="s">
        <v>937</v>
      </c>
      <c r="D292" s="207" t="s">
        <v>1417</v>
      </c>
      <c r="E292" s="207" t="s">
        <v>1422</v>
      </c>
      <c r="F292" s="206" t="s">
        <v>1218</v>
      </c>
      <c r="G292" s="8">
        <v>461511103</v>
      </c>
      <c r="H292" s="206" t="s">
        <v>951</v>
      </c>
      <c r="I292" s="262" t="s">
        <v>844</v>
      </c>
      <c r="J292" s="264" t="s">
        <v>896</v>
      </c>
      <c r="K292" s="4">
        <v>0.80430000000000001</v>
      </c>
      <c r="L292" s="4">
        <v>0</v>
      </c>
      <c r="M292" s="4">
        <v>0.44499461699999998</v>
      </c>
      <c r="N292" s="263">
        <f t="shared" si="10"/>
        <v>0.44673055203282358</v>
      </c>
      <c r="O292" s="217">
        <v>0.51230968411253996</v>
      </c>
      <c r="P292" s="264">
        <v>1</v>
      </c>
      <c r="Q292" s="265"/>
    </row>
    <row r="293" spans="1:17" ht="15" customHeight="1" x14ac:dyDescent="0.25">
      <c r="A293" s="208">
        <v>290</v>
      </c>
      <c r="B293" s="207" t="s">
        <v>501</v>
      </c>
      <c r="C293" s="207" t="s">
        <v>937</v>
      </c>
      <c r="D293" s="207" t="s">
        <v>1417</v>
      </c>
      <c r="E293" s="207" t="s">
        <v>1422</v>
      </c>
      <c r="F293" s="206" t="s">
        <v>1218</v>
      </c>
      <c r="G293" s="8">
        <v>461512102</v>
      </c>
      <c r="H293" s="206" t="s">
        <v>1119</v>
      </c>
      <c r="I293" s="262" t="s">
        <v>844</v>
      </c>
      <c r="J293" s="264" t="s">
        <v>896</v>
      </c>
      <c r="K293" s="4">
        <v>1.2638000000000003</v>
      </c>
      <c r="L293" s="4">
        <v>0</v>
      </c>
      <c r="M293" s="4">
        <v>0.9908190279999991</v>
      </c>
      <c r="N293" s="263">
        <f t="shared" si="10"/>
        <v>0.21600013609748464</v>
      </c>
      <c r="O293" s="217">
        <v>0.31018346425264764</v>
      </c>
      <c r="P293" s="264">
        <v>1</v>
      </c>
      <c r="Q293" s="265"/>
    </row>
    <row r="294" spans="1:17" ht="15" customHeight="1" x14ac:dyDescent="0.25">
      <c r="A294" s="208">
        <v>291</v>
      </c>
      <c r="B294" s="207" t="s">
        <v>501</v>
      </c>
      <c r="C294" s="207" t="s">
        <v>937</v>
      </c>
      <c r="D294" s="207" t="s">
        <v>1417</v>
      </c>
      <c r="E294" s="207" t="s">
        <v>1422</v>
      </c>
      <c r="F294" s="206" t="s">
        <v>824</v>
      </c>
      <c r="G294" s="8">
        <v>461511301</v>
      </c>
      <c r="H294" s="206" t="s">
        <v>1097</v>
      </c>
      <c r="I294" s="262" t="s">
        <v>844</v>
      </c>
      <c r="J294" s="264" t="s">
        <v>896</v>
      </c>
      <c r="K294" s="4">
        <v>3.0468000000000002</v>
      </c>
      <c r="L294" s="4">
        <v>0</v>
      </c>
      <c r="M294" s="4">
        <v>2.2488182259999991</v>
      </c>
      <c r="N294" s="263">
        <f t="shared" si="10"/>
        <v>0.26190815741105455</v>
      </c>
      <c r="O294" s="217">
        <v>0.54080070454105522</v>
      </c>
      <c r="P294" s="264">
        <v>1</v>
      </c>
      <c r="Q294" s="265"/>
    </row>
    <row r="295" spans="1:17" ht="15" customHeight="1" x14ac:dyDescent="0.25">
      <c r="A295" s="208">
        <v>292</v>
      </c>
      <c r="B295" s="207" t="s">
        <v>501</v>
      </c>
      <c r="C295" s="207" t="s">
        <v>937</v>
      </c>
      <c r="D295" s="207" t="s">
        <v>1417</v>
      </c>
      <c r="E295" s="207" t="s">
        <v>1422</v>
      </c>
      <c r="F295" s="206" t="s">
        <v>861</v>
      </c>
      <c r="G295" s="8">
        <v>461512401</v>
      </c>
      <c r="H295" s="206" t="s">
        <v>848</v>
      </c>
      <c r="I295" s="262" t="s">
        <v>844</v>
      </c>
      <c r="J295" s="264" t="s">
        <v>896</v>
      </c>
      <c r="K295" s="4">
        <v>1.34632</v>
      </c>
      <c r="L295" s="4">
        <v>0</v>
      </c>
      <c r="M295" s="4">
        <v>0.89227189500000048</v>
      </c>
      <c r="N295" s="263">
        <f t="shared" si="10"/>
        <v>0.33725125155980712</v>
      </c>
      <c r="O295" s="217">
        <v>0.39657206921968147</v>
      </c>
      <c r="P295" s="264">
        <v>1</v>
      </c>
      <c r="Q295" s="265"/>
    </row>
    <row r="296" spans="1:17" ht="15" customHeight="1" x14ac:dyDescent="0.25">
      <c r="A296" s="208">
        <v>293</v>
      </c>
      <c r="B296" s="207" t="s">
        <v>501</v>
      </c>
      <c r="C296" s="207" t="s">
        <v>937</v>
      </c>
      <c r="D296" s="207" t="s">
        <v>1417</v>
      </c>
      <c r="E296" s="207" t="s">
        <v>1422</v>
      </c>
      <c r="F296" s="206" t="s">
        <v>861</v>
      </c>
      <c r="G296" s="8">
        <v>461512403</v>
      </c>
      <c r="H296" s="206" t="s">
        <v>1543</v>
      </c>
      <c r="I296" s="262" t="s">
        <v>844</v>
      </c>
      <c r="J296" s="264" t="s">
        <v>896</v>
      </c>
      <c r="K296" s="4">
        <v>2.0026999999999999</v>
      </c>
      <c r="L296" s="4">
        <v>0</v>
      </c>
      <c r="M296" s="4">
        <v>1.124852199</v>
      </c>
      <c r="N296" s="263">
        <f t="shared" si="10"/>
        <v>0.43833215209467219</v>
      </c>
      <c r="O296" s="217">
        <v>0.53885644599879667</v>
      </c>
      <c r="P296" s="264">
        <v>1</v>
      </c>
      <c r="Q296" s="265"/>
    </row>
    <row r="297" spans="1:17" ht="15" customHeight="1" x14ac:dyDescent="0.25">
      <c r="A297" s="208">
        <v>294</v>
      </c>
      <c r="B297" s="207" t="s">
        <v>501</v>
      </c>
      <c r="C297" s="207" t="s">
        <v>1177</v>
      </c>
      <c r="D297" s="207" t="s">
        <v>1281</v>
      </c>
      <c r="E297" s="207" t="s">
        <v>1423</v>
      </c>
      <c r="F297" s="206" t="s">
        <v>828</v>
      </c>
      <c r="G297" s="8">
        <v>462311101</v>
      </c>
      <c r="H297" s="206" t="s">
        <v>828</v>
      </c>
      <c r="I297" s="262" t="s">
        <v>895</v>
      </c>
      <c r="J297" s="264" t="s">
        <v>896</v>
      </c>
      <c r="K297" s="4">
        <v>3.2805999999999997</v>
      </c>
      <c r="L297" s="4">
        <v>0</v>
      </c>
      <c r="M297" s="4">
        <v>1.9248134079999999</v>
      </c>
      <c r="N297" s="263">
        <f t="shared" si="10"/>
        <v>0.41327397183442049</v>
      </c>
      <c r="O297" s="217">
        <v>0.69204958467873778</v>
      </c>
      <c r="P297" s="264">
        <v>1</v>
      </c>
      <c r="Q297" s="265"/>
    </row>
    <row r="298" spans="1:17" ht="15" customHeight="1" x14ac:dyDescent="0.25">
      <c r="A298" s="208">
        <v>295</v>
      </c>
      <c r="B298" s="207" t="s">
        <v>501</v>
      </c>
      <c r="C298" s="207" t="s">
        <v>1177</v>
      </c>
      <c r="D298" s="207" t="s">
        <v>1281</v>
      </c>
      <c r="E298" s="207" t="s">
        <v>1423</v>
      </c>
      <c r="F298" s="206" t="s">
        <v>828</v>
      </c>
      <c r="G298" s="8">
        <v>462311102</v>
      </c>
      <c r="H298" s="206" t="s">
        <v>1544</v>
      </c>
      <c r="I298" s="262" t="s">
        <v>895</v>
      </c>
      <c r="J298" s="264" t="s">
        <v>896</v>
      </c>
      <c r="K298" s="4">
        <v>0.9466</v>
      </c>
      <c r="L298" s="4">
        <v>0</v>
      </c>
      <c r="M298" s="4">
        <v>0.79559228199999998</v>
      </c>
      <c r="N298" s="263">
        <f t="shared" si="10"/>
        <v>0.15952642932600888</v>
      </c>
      <c r="O298" s="217">
        <v>0.54583584506053728</v>
      </c>
      <c r="P298" s="264">
        <v>1</v>
      </c>
      <c r="Q298" s="265"/>
    </row>
    <row r="299" spans="1:17" ht="15" customHeight="1" x14ac:dyDescent="0.25">
      <c r="A299" s="208">
        <v>296</v>
      </c>
      <c r="B299" s="207" t="s">
        <v>501</v>
      </c>
      <c r="C299" s="207" t="s">
        <v>1177</v>
      </c>
      <c r="D299" s="207" t="s">
        <v>1281</v>
      </c>
      <c r="E299" s="207" t="s">
        <v>1423</v>
      </c>
      <c r="F299" s="206" t="s">
        <v>988</v>
      </c>
      <c r="G299" s="8">
        <v>462312202</v>
      </c>
      <c r="H299" s="206" t="s">
        <v>1545</v>
      </c>
      <c r="I299" s="262" t="s">
        <v>844</v>
      </c>
      <c r="J299" s="264" t="s">
        <v>896</v>
      </c>
      <c r="K299" s="4">
        <v>2.2613999999999996</v>
      </c>
      <c r="L299" s="4">
        <v>0</v>
      </c>
      <c r="M299" s="4">
        <v>1.4093641099999985</v>
      </c>
      <c r="N299" s="263">
        <f t="shared" si="10"/>
        <v>0.37677363137879244</v>
      </c>
      <c r="O299" s="217">
        <v>0.74529879531412058</v>
      </c>
      <c r="P299" s="264">
        <v>1</v>
      </c>
      <c r="Q299" s="265"/>
    </row>
    <row r="300" spans="1:17" ht="15" customHeight="1" x14ac:dyDescent="0.25">
      <c r="A300" s="208">
        <v>297</v>
      </c>
      <c r="B300" s="207" t="s">
        <v>501</v>
      </c>
      <c r="C300" s="207" t="s">
        <v>1177</v>
      </c>
      <c r="D300" s="207" t="s">
        <v>1281</v>
      </c>
      <c r="E300" s="207" t="s">
        <v>1423</v>
      </c>
      <c r="F300" s="206" t="s">
        <v>988</v>
      </c>
      <c r="G300" s="8">
        <v>462312205</v>
      </c>
      <c r="H300" s="206" t="s">
        <v>1157</v>
      </c>
      <c r="I300" s="262" t="s">
        <v>844</v>
      </c>
      <c r="J300" s="264" t="s">
        <v>896</v>
      </c>
      <c r="K300" s="4">
        <v>1.6665999999999999</v>
      </c>
      <c r="L300" s="4">
        <v>0</v>
      </c>
      <c r="M300" s="4">
        <v>0.93482022000000042</v>
      </c>
      <c r="N300" s="263">
        <f t="shared" si="10"/>
        <v>0.43908543141725637</v>
      </c>
      <c r="O300" s="217">
        <v>0.65490118094072702</v>
      </c>
      <c r="P300" s="264">
        <v>1</v>
      </c>
      <c r="Q300" s="265"/>
    </row>
    <row r="301" spans="1:17" ht="15" customHeight="1" x14ac:dyDescent="0.25">
      <c r="A301" s="208">
        <v>298</v>
      </c>
      <c r="B301" s="207" t="s">
        <v>501</v>
      </c>
      <c r="C301" s="207" t="s">
        <v>1177</v>
      </c>
      <c r="D301" s="207" t="s">
        <v>1281</v>
      </c>
      <c r="E301" s="207" t="s">
        <v>1423</v>
      </c>
      <c r="F301" s="206" t="s">
        <v>988</v>
      </c>
      <c r="G301" s="8">
        <v>462312203</v>
      </c>
      <c r="H301" s="206" t="s">
        <v>1155</v>
      </c>
      <c r="I301" s="262" t="s">
        <v>844</v>
      </c>
      <c r="J301" s="264" t="s">
        <v>896</v>
      </c>
      <c r="K301" s="4">
        <v>1.2395999999999989</v>
      </c>
      <c r="L301" s="4">
        <v>0</v>
      </c>
      <c r="M301" s="4">
        <v>0.8201800940000008</v>
      </c>
      <c r="N301" s="263">
        <f t="shared" si="10"/>
        <v>0.33835100516295458</v>
      </c>
      <c r="O301" s="217">
        <v>0.62245285126622729</v>
      </c>
      <c r="P301" s="264">
        <v>1</v>
      </c>
      <c r="Q301" s="265"/>
    </row>
    <row r="302" spans="1:17" ht="15" customHeight="1" x14ac:dyDescent="0.25">
      <c r="A302" s="208">
        <v>299</v>
      </c>
      <c r="B302" s="207" t="s">
        <v>501</v>
      </c>
      <c r="C302" s="207" t="s">
        <v>1177</v>
      </c>
      <c r="D302" s="207" t="s">
        <v>1281</v>
      </c>
      <c r="E302" s="207" t="s">
        <v>1423</v>
      </c>
      <c r="F302" s="206" t="s">
        <v>988</v>
      </c>
      <c r="G302" s="8">
        <v>462312201</v>
      </c>
      <c r="H302" s="206" t="s">
        <v>988</v>
      </c>
      <c r="I302" s="262" t="s">
        <v>895</v>
      </c>
      <c r="J302" s="264" t="s">
        <v>896</v>
      </c>
      <c r="K302" s="4">
        <v>2.0876000000000001</v>
      </c>
      <c r="L302" s="4">
        <v>0</v>
      </c>
      <c r="M302" s="4">
        <v>1.3281913859999996</v>
      </c>
      <c r="N302" s="263">
        <f t="shared" si="10"/>
        <v>0.36377113144280532</v>
      </c>
      <c r="O302" s="217">
        <v>0.69522016380618434</v>
      </c>
      <c r="P302" s="264">
        <v>1</v>
      </c>
      <c r="Q302" s="265"/>
    </row>
    <row r="303" spans="1:17" ht="15" customHeight="1" x14ac:dyDescent="0.25">
      <c r="A303" s="208">
        <v>300</v>
      </c>
      <c r="B303" s="207" t="s">
        <v>501</v>
      </c>
      <c r="C303" s="207" t="s">
        <v>1177</v>
      </c>
      <c r="D303" s="207" t="s">
        <v>1281</v>
      </c>
      <c r="E303" s="207" t="s">
        <v>1423</v>
      </c>
      <c r="F303" s="206" t="s">
        <v>988</v>
      </c>
      <c r="G303" s="8">
        <v>462312204</v>
      </c>
      <c r="H303" s="206" t="s">
        <v>1156</v>
      </c>
      <c r="I303" s="262" t="s">
        <v>844</v>
      </c>
      <c r="J303" s="264" t="s">
        <v>896</v>
      </c>
      <c r="K303" s="4">
        <v>2.0416000000000003</v>
      </c>
      <c r="L303" s="4">
        <v>0</v>
      </c>
      <c r="M303" s="4">
        <v>1.6028523829999997</v>
      </c>
      <c r="N303" s="263">
        <f t="shared" si="10"/>
        <v>0.21490380926724167</v>
      </c>
      <c r="O303" s="217">
        <v>0.61013640939063984</v>
      </c>
      <c r="P303" s="264">
        <v>1</v>
      </c>
      <c r="Q303" s="265"/>
    </row>
    <row r="304" spans="1:17" ht="15" customHeight="1" x14ac:dyDescent="0.25">
      <c r="A304" s="208">
        <v>301</v>
      </c>
      <c r="B304" s="207" t="s">
        <v>501</v>
      </c>
      <c r="C304" s="207" t="s">
        <v>1177</v>
      </c>
      <c r="D304" s="207" t="s">
        <v>1281</v>
      </c>
      <c r="E304" s="207" t="s">
        <v>1423</v>
      </c>
      <c r="F304" s="206" t="s">
        <v>1424</v>
      </c>
      <c r="G304" s="8">
        <v>462314405</v>
      </c>
      <c r="H304" s="206" t="s">
        <v>1546</v>
      </c>
      <c r="I304" s="262" t="s">
        <v>844</v>
      </c>
      <c r="J304" s="264" t="s">
        <v>896</v>
      </c>
      <c r="K304" s="4">
        <v>0.87539999999999996</v>
      </c>
      <c r="L304" s="4">
        <v>0</v>
      </c>
      <c r="M304" s="4">
        <v>0.48073283799999966</v>
      </c>
      <c r="N304" s="263">
        <f t="shared" si="10"/>
        <v>0.45084208590358726</v>
      </c>
      <c r="O304" s="217">
        <v>0.63167873040406608</v>
      </c>
      <c r="P304" s="264">
        <v>1</v>
      </c>
      <c r="Q304" s="265"/>
    </row>
    <row r="305" spans="1:17" ht="15" customHeight="1" x14ac:dyDescent="0.25">
      <c r="A305" s="208">
        <v>302</v>
      </c>
      <c r="B305" s="207" t="s">
        <v>501</v>
      </c>
      <c r="C305" s="207" t="s">
        <v>1177</v>
      </c>
      <c r="D305" s="207" t="s">
        <v>1281</v>
      </c>
      <c r="E305" s="207" t="s">
        <v>1423</v>
      </c>
      <c r="F305" s="206" t="s">
        <v>1424</v>
      </c>
      <c r="G305" s="8">
        <v>462314403</v>
      </c>
      <c r="H305" s="206" t="s">
        <v>1547</v>
      </c>
      <c r="I305" s="262" t="s">
        <v>844</v>
      </c>
      <c r="J305" s="264" t="s">
        <v>896</v>
      </c>
      <c r="K305" s="4">
        <v>1.54E-2</v>
      </c>
      <c r="L305" s="4">
        <v>0</v>
      </c>
      <c r="M305" s="4">
        <v>9.4640000000000002E-3</v>
      </c>
      <c r="N305" s="263">
        <f t="shared" si="10"/>
        <v>0.38545454545454544</v>
      </c>
      <c r="O305" s="217">
        <v>0.58304146354786524</v>
      </c>
      <c r="P305" s="264">
        <v>1</v>
      </c>
      <c r="Q305" s="265"/>
    </row>
    <row r="306" spans="1:17" ht="15" customHeight="1" x14ac:dyDescent="0.25">
      <c r="A306" s="208">
        <v>303</v>
      </c>
      <c r="B306" s="207" t="s">
        <v>501</v>
      </c>
      <c r="C306" s="207" t="s">
        <v>1177</v>
      </c>
      <c r="D306" s="207" t="s">
        <v>1281</v>
      </c>
      <c r="E306" s="207" t="s">
        <v>1423</v>
      </c>
      <c r="F306" s="206" t="s">
        <v>1424</v>
      </c>
      <c r="G306" s="8">
        <v>462314402</v>
      </c>
      <c r="H306" s="206" t="s">
        <v>1548</v>
      </c>
      <c r="I306" s="262" t="s">
        <v>844</v>
      </c>
      <c r="J306" s="264" t="s">
        <v>896</v>
      </c>
      <c r="K306" s="4">
        <v>0.9830000000000001</v>
      </c>
      <c r="L306" s="4">
        <v>0</v>
      </c>
      <c r="M306" s="4">
        <v>0.84824753999999969</v>
      </c>
      <c r="N306" s="263">
        <f t="shared" si="10"/>
        <v>0.13708286876907466</v>
      </c>
      <c r="O306" s="217">
        <v>0.42215558666486086</v>
      </c>
      <c r="P306" s="264">
        <v>1</v>
      </c>
      <c r="Q306" s="265"/>
    </row>
    <row r="307" spans="1:17" ht="15" customHeight="1" x14ac:dyDescent="0.25">
      <c r="A307" s="208">
        <v>304</v>
      </c>
      <c r="B307" s="207" t="s">
        <v>501</v>
      </c>
      <c r="C307" s="207" t="s">
        <v>1177</v>
      </c>
      <c r="D307" s="207" t="s">
        <v>1281</v>
      </c>
      <c r="E307" s="207" t="s">
        <v>1423</v>
      </c>
      <c r="F307" s="206" t="s">
        <v>989</v>
      </c>
      <c r="G307" s="8">
        <v>462313301</v>
      </c>
      <c r="H307" s="206" t="s">
        <v>1158</v>
      </c>
      <c r="I307" s="262" t="s">
        <v>844</v>
      </c>
      <c r="J307" s="264" t="s">
        <v>896</v>
      </c>
      <c r="K307" s="4">
        <v>1.3214000000000001</v>
      </c>
      <c r="L307" s="4">
        <v>0</v>
      </c>
      <c r="M307" s="4">
        <v>0.85763975999999964</v>
      </c>
      <c r="N307" s="263">
        <f t="shared" si="10"/>
        <v>0.3509612834872109</v>
      </c>
      <c r="O307" s="217">
        <v>0.57238577407740887</v>
      </c>
      <c r="P307" s="264">
        <v>1</v>
      </c>
      <c r="Q307" s="265"/>
    </row>
    <row r="308" spans="1:17" ht="15" customHeight="1" x14ac:dyDescent="0.25">
      <c r="A308" s="208">
        <v>305</v>
      </c>
      <c r="B308" s="207" t="s">
        <v>501</v>
      </c>
      <c r="C308" s="207" t="s">
        <v>1177</v>
      </c>
      <c r="D308" s="207" t="s">
        <v>1281</v>
      </c>
      <c r="E308" s="207" t="s">
        <v>1423</v>
      </c>
      <c r="F308" s="206" t="s">
        <v>989</v>
      </c>
      <c r="G308" s="8">
        <v>462313303</v>
      </c>
      <c r="H308" s="206" t="s">
        <v>832</v>
      </c>
      <c r="I308" s="262" t="s">
        <v>844</v>
      </c>
      <c r="J308" s="264" t="s">
        <v>896</v>
      </c>
      <c r="K308" s="4">
        <v>1.1202000000000001</v>
      </c>
      <c r="L308" s="4">
        <v>0</v>
      </c>
      <c r="M308" s="4">
        <v>0.55534398000000085</v>
      </c>
      <c r="N308" s="263">
        <f t="shared" si="10"/>
        <v>0.50424568826995109</v>
      </c>
      <c r="O308" s="217">
        <v>0.70878193309759463</v>
      </c>
      <c r="P308" s="264">
        <v>1</v>
      </c>
      <c r="Q308" s="265"/>
    </row>
    <row r="309" spans="1:17" ht="15" customHeight="1" x14ac:dyDescent="0.25">
      <c r="A309" s="208">
        <v>306</v>
      </c>
      <c r="B309" s="207" t="s">
        <v>501</v>
      </c>
      <c r="C309" s="207" t="s">
        <v>1177</v>
      </c>
      <c r="D309" s="207" t="s">
        <v>1281</v>
      </c>
      <c r="E309" s="207" t="s">
        <v>1423</v>
      </c>
      <c r="F309" s="206" t="s">
        <v>989</v>
      </c>
      <c r="G309" s="8">
        <v>462313302</v>
      </c>
      <c r="H309" s="206" t="s">
        <v>1159</v>
      </c>
      <c r="I309" s="262" t="s">
        <v>844</v>
      </c>
      <c r="J309" s="264" t="s">
        <v>896</v>
      </c>
      <c r="K309" s="4">
        <v>0.7235999999999998</v>
      </c>
      <c r="L309" s="4">
        <v>0</v>
      </c>
      <c r="M309" s="4">
        <v>0.45021191000000005</v>
      </c>
      <c r="N309" s="263">
        <f t="shared" si="10"/>
        <v>0.37781659756771674</v>
      </c>
      <c r="O309" s="217">
        <v>0.57400998235653122</v>
      </c>
      <c r="P309" s="264">
        <v>1</v>
      </c>
      <c r="Q309" s="265"/>
    </row>
    <row r="310" spans="1:17" ht="15" customHeight="1" x14ac:dyDescent="0.25">
      <c r="A310" s="208">
        <v>307</v>
      </c>
      <c r="B310" s="207" t="s">
        <v>501</v>
      </c>
      <c r="C310" s="207" t="s">
        <v>1177</v>
      </c>
      <c r="D310" s="207" t="s">
        <v>1281</v>
      </c>
      <c r="E310" s="207" t="s">
        <v>1423</v>
      </c>
      <c r="F310" s="206" t="s">
        <v>881</v>
      </c>
      <c r="G310" s="8">
        <v>462314702</v>
      </c>
      <c r="H310" s="206" t="s">
        <v>1160</v>
      </c>
      <c r="I310" s="262" t="s">
        <v>844</v>
      </c>
      <c r="J310" s="264" t="s">
        <v>896</v>
      </c>
      <c r="K310" s="4">
        <v>1.3437999999999997</v>
      </c>
      <c r="L310" s="4">
        <v>0</v>
      </c>
      <c r="M310" s="4">
        <v>0.72130957700000009</v>
      </c>
      <c r="N310" s="263">
        <f t="shared" si="10"/>
        <v>0.46323145036463736</v>
      </c>
      <c r="O310" s="217">
        <v>0.57570647789174523</v>
      </c>
      <c r="P310" s="264">
        <v>1</v>
      </c>
      <c r="Q310" s="265"/>
    </row>
    <row r="311" spans="1:17" ht="15" customHeight="1" x14ac:dyDescent="0.25">
      <c r="A311" s="208">
        <v>308</v>
      </c>
      <c r="B311" s="207" t="s">
        <v>501</v>
      </c>
      <c r="C311" s="207" t="s">
        <v>1177</v>
      </c>
      <c r="D311" s="207" t="s">
        <v>1281</v>
      </c>
      <c r="E311" s="207" t="s">
        <v>1423</v>
      </c>
      <c r="F311" s="206" t="s">
        <v>881</v>
      </c>
      <c r="G311" s="8">
        <v>462314703</v>
      </c>
      <c r="H311" s="206" t="s">
        <v>1549</v>
      </c>
      <c r="I311" s="262" t="s">
        <v>844</v>
      </c>
      <c r="J311" s="264" t="s">
        <v>896</v>
      </c>
      <c r="K311" s="4">
        <v>0.8490000000000002</v>
      </c>
      <c r="L311" s="4">
        <v>0</v>
      </c>
      <c r="M311" s="4">
        <v>0.44670462700000024</v>
      </c>
      <c r="N311" s="263">
        <f t="shared" si="10"/>
        <v>0.47384614016489973</v>
      </c>
      <c r="O311" s="217">
        <v>0.63576494243997961</v>
      </c>
      <c r="P311" s="264">
        <v>1</v>
      </c>
      <c r="Q311" s="265"/>
    </row>
    <row r="312" spans="1:17" ht="15" customHeight="1" x14ac:dyDescent="0.25">
      <c r="A312" s="208">
        <v>309</v>
      </c>
      <c r="B312" s="207" t="s">
        <v>501</v>
      </c>
      <c r="C312" s="207" t="s">
        <v>1177</v>
      </c>
      <c r="D312" s="207" t="s">
        <v>1281</v>
      </c>
      <c r="E312" s="207" t="s">
        <v>1423</v>
      </c>
      <c r="F312" s="206" t="s">
        <v>987</v>
      </c>
      <c r="G312" s="8">
        <v>462311602</v>
      </c>
      <c r="H312" s="206" t="s">
        <v>1550</v>
      </c>
      <c r="I312" s="262" t="s">
        <v>844</v>
      </c>
      <c r="J312" s="264" t="s">
        <v>896</v>
      </c>
      <c r="K312" s="4">
        <v>0.77879999999999994</v>
      </c>
      <c r="L312" s="4">
        <v>0</v>
      </c>
      <c r="M312" s="4">
        <v>0.71563629000000306</v>
      </c>
      <c r="N312" s="263">
        <f t="shared" si="10"/>
        <v>8.1103890600920492E-2</v>
      </c>
      <c r="O312" s="217">
        <v>0.42560709623317017</v>
      </c>
      <c r="P312" s="264">
        <v>1</v>
      </c>
      <c r="Q312" s="265"/>
    </row>
    <row r="313" spans="1:17" ht="15" customHeight="1" x14ac:dyDescent="0.25">
      <c r="A313" s="208">
        <v>310</v>
      </c>
      <c r="B313" s="207" t="s">
        <v>501</v>
      </c>
      <c r="C313" s="207" t="s">
        <v>1177</v>
      </c>
      <c r="D313" s="207" t="s">
        <v>1281</v>
      </c>
      <c r="E313" s="207" t="s">
        <v>1423</v>
      </c>
      <c r="F313" s="206" t="s">
        <v>987</v>
      </c>
      <c r="G313" s="8">
        <v>462311603</v>
      </c>
      <c r="H313" s="206" t="s">
        <v>1154</v>
      </c>
      <c r="I313" s="262" t="s">
        <v>844</v>
      </c>
      <c r="J313" s="264" t="s">
        <v>896</v>
      </c>
      <c r="K313" s="4">
        <v>0.5723999999999998</v>
      </c>
      <c r="L313" s="4">
        <v>0</v>
      </c>
      <c r="M313" s="4">
        <v>0.32030385000000017</v>
      </c>
      <c r="N313" s="263">
        <f t="shared" si="10"/>
        <v>0.44041954926624688</v>
      </c>
      <c r="O313" s="217">
        <v>0.62363734824770778</v>
      </c>
      <c r="P313" s="264">
        <v>1</v>
      </c>
      <c r="Q313" s="265"/>
    </row>
    <row r="314" spans="1:17" ht="15" customHeight="1" x14ac:dyDescent="0.25">
      <c r="A314" s="208">
        <v>311</v>
      </c>
      <c r="B314" s="207" t="s">
        <v>501</v>
      </c>
      <c r="C314" s="207" t="s">
        <v>1177</v>
      </c>
      <c r="D314" s="207" t="s">
        <v>1281</v>
      </c>
      <c r="E314" s="207" t="s">
        <v>1425</v>
      </c>
      <c r="F314" s="206" t="s">
        <v>990</v>
      </c>
      <c r="G314" s="8">
        <v>462322101</v>
      </c>
      <c r="H314" s="206" t="s">
        <v>1162</v>
      </c>
      <c r="I314" s="262" t="s">
        <v>844</v>
      </c>
      <c r="J314" s="264" t="s">
        <v>896</v>
      </c>
      <c r="K314" s="4">
        <v>1.198</v>
      </c>
      <c r="L314" s="4">
        <v>0</v>
      </c>
      <c r="M314" s="4">
        <v>0.86819732000000049</v>
      </c>
      <c r="N314" s="263">
        <f t="shared" si="10"/>
        <v>0.27529439065108469</v>
      </c>
      <c r="O314" s="217">
        <v>0.66941887943872347</v>
      </c>
      <c r="P314" s="264">
        <v>1</v>
      </c>
      <c r="Q314" s="265"/>
    </row>
    <row r="315" spans="1:17" ht="15" customHeight="1" x14ac:dyDescent="0.25">
      <c r="A315" s="208">
        <v>312</v>
      </c>
      <c r="B315" s="207" t="s">
        <v>501</v>
      </c>
      <c r="C315" s="207" t="s">
        <v>1177</v>
      </c>
      <c r="D315" s="207" t="s">
        <v>1281</v>
      </c>
      <c r="E315" s="207" t="s">
        <v>1425</v>
      </c>
      <c r="F315" s="206" t="s">
        <v>990</v>
      </c>
      <c r="G315" s="8">
        <v>462322103</v>
      </c>
      <c r="H315" s="206" t="s">
        <v>1164</v>
      </c>
      <c r="I315" s="262" t="s">
        <v>844</v>
      </c>
      <c r="J315" s="264" t="s">
        <v>896</v>
      </c>
      <c r="K315" s="4">
        <v>0.67900000000000005</v>
      </c>
      <c r="L315" s="4">
        <v>0</v>
      </c>
      <c r="M315" s="4">
        <v>0.37999819800000001</v>
      </c>
      <c r="N315" s="263">
        <f t="shared" si="10"/>
        <v>0.44035611487481591</v>
      </c>
      <c r="O315" s="217">
        <v>0.76014068001824997</v>
      </c>
      <c r="P315" s="264">
        <v>1</v>
      </c>
      <c r="Q315" s="265"/>
    </row>
    <row r="316" spans="1:17" ht="15" customHeight="1" x14ac:dyDescent="0.25">
      <c r="A316" s="208">
        <v>313</v>
      </c>
      <c r="B316" s="207" t="s">
        <v>501</v>
      </c>
      <c r="C316" s="207" t="s">
        <v>1177</v>
      </c>
      <c r="D316" s="207" t="s">
        <v>1281</v>
      </c>
      <c r="E316" s="207" t="s">
        <v>1425</v>
      </c>
      <c r="F316" s="206" t="s">
        <v>990</v>
      </c>
      <c r="G316" s="8">
        <v>462322102</v>
      </c>
      <c r="H316" s="206" t="s">
        <v>1163</v>
      </c>
      <c r="I316" s="262" t="s">
        <v>844</v>
      </c>
      <c r="J316" s="264" t="s">
        <v>896</v>
      </c>
      <c r="K316" s="4">
        <v>1.071</v>
      </c>
      <c r="L316" s="4">
        <v>0</v>
      </c>
      <c r="M316" s="4">
        <v>0.56671803900000017</v>
      </c>
      <c r="N316" s="263">
        <f t="shared" si="10"/>
        <v>0.47085150420168048</v>
      </c>
      <c r="O316" s="217">
        <v>0.78309299539087585</v>
      </c>
      <c r="P316" s="264">
        <v>1</v>
      </c>
      <c r="Q316" s="265"/>
    </row>
    <row r="317" spans="1:17" ht="15" customHeight="1" x14ac:dyDescent="0.25">
      <c r="A317" s="208">
        <v>314</v>
      </c>
      <c r="B317" s="207" t="s">
        <v>501</v>
      </c>
      <c r="C317" s="207" t="s">
        <v>1177</v>
      </c>
      <c r="D317" s="207" t="s">
        <v>1281</v>
      </c>
      <c r="E317" s="207" t="s">
        <v>1425</v>
      </c>
      <c r="F317" s="206" t="s">
        <v>1224</v>
      </c>
      <c r="G317" s="8">
        <v>462321204</v>
      </c>
      <c r="H317" s="206" t="s">
        <v>882</v>
      </c>
      <c r="I317" s="262" t="s">
        <v>844</v>
      </c>
      <c r="J317" s="264" t="s">
        <v>896</v>
      </c>
      <c r="K317" s="4">
        <v>0.37740000000000007</v>
      </c>
      <c r="L317" s="4">
        <v>0</v>
      </c>
      <c r="M317" s="4">
        <v>0.20792600000000017</v>
      </c>
      <c r="N317" s="263">
        <f t="shared" si="10"/>
        <v>0.44905670376258577</v>
      </c>
      <c r="O317" s="217">
        <v>0.76977068285922923</v>
      </c>
      <c r="P317" s="264">
        <v>1</v>
      </c>
      <c r="Q317" s="265"/>
    </row>
    <row r="318" spans="1:17" ht="15" customHeight="1" x14ac:dyDescent="0.25">
      <c r="A318" s="208">
        <v>315</v>
      </c>
      <c r="B318" s="207" t="s">
        <v>501</v>
      </c>
      <c r="C318" s="207" t="s">
        <v>1177</v>
      </c>
      <c r="D318" s="207" t="s">
        <v>1281</v>
      </c>
      <c r="E318" s="207" t="s">
        <v>1425</v>
      </c>
      <c r="F318" s="206" t="s">
        <v>1224</v>
      </c>
      <c r="G318" s="8">
        <v>462321202</v>
      </c>
      <c r="H318" s="206" t="s">
        <v>1551</v>
      </c>
      <c r="I318" s="262" t="s">
        <v>844</v>
      </c>
      <c r="J318" s="264" t="s">
        <v>896</v>
      </c>
      <c r="K318" s="4">
        <v>1.8895000000000004</v>
      </c>
      <c r="L318" s="4">
        <v>0</v>
      </c>
      <c r="M318" s="4">
        <v>1.1699606439999997</v>
      </c>
      <c r="N318" s="263">
        <f t="shared" si="10"/>
        <v>0.38080939719502543</v>
      </c>
      <c r="O318" s="217">
        <v>0.64503003640636969</v>
      </c>
      <c r="P318" s="264">
        <v>1</v>
      </c>
      <c r="Q318" s="265"/>
    </row>
    <row r="319" spans="1:17" ht="15" customHeight="1" x14ac:dyDescent="0.25">
      <c r="A319" s="208">
        <v>316</v>
      </c>
      <c r="B319" s="207" t="s">
        <v>501</v>
      </c>
      <c r="C319" s="207" t="s">
        <v>1177</v>
      </c>
      <c r="D319" s="207" t="s">
        <v>1281</v>
      </c>
      <c r="E319" s="207" t="s">
        <v>1425</v>
      </c>
      <c r="F319" s="206" t="s">
        <v>1224</v>
      </c>
      <c r="G319" s="8">
        <v>462321201</v>
      </c>
      <c r="H319" s="206" t="s">
        <v>1161</v>
      </c>
      <c r="I319" s="262" t="s">
        <v>844</v>
      </c>
      <c r="J319" s="264" t="s">
        <v>896</v>
      </c>
      <c r="K319" s="4">
        <v>0.97749999999999981</v>
      </c>
      <c r="L319" s="4">
        <v>0</v>
      </c>
      <c r="M319" s="4">
        <v>0.56750894100000016</v>
      </c>
      <c r="N319" s="263">
        <f t="shared" si="10"/>
        <v>0.41942819335038334</v>
      </c>
      <c r="O319" s="217">
        <v>0.65725095619090257</v>
      </c>
      <c r="P319" s="264">
        <v>1</v>
      </c>
      <c r="Q319" s="265"/>
    </row>
    <row r="320" spans="1:17" ht="15" customHeight="1" x14ac:dyDescent="0.25">
      <c r="A320" s="208">
        <v>317</v>
      </c>
      <c r="B320" s="207" t="s">
        <v>501</v>
      </c>
      <c r="C320" s="207" t="s">
        <v>1177</v>
      </c>
      <c r="D320" s="207" t="s">
        <v>1281</v>
      </c>
      <c r="E320" s="207" t="s">
        <v>1425</v>
      </c>
      <c r="F320" s="206" t="s">
        <v>1445</v>
      </c>
      <c r="G320" s="8">
        <v>462322301</v>
      </c>
      <c r="H320" s="206" t="s">
        <v>1552</v>
      </c>
      <c r="I320" s="262" t="s">
        <v>844</v>
      </c>
      <c r="J320" s="264" t="s">
        <v>896</v>
      </c>
      <c r="K320" s="4">
        <v>0.26400000000000001</v>
      </c>
      <c r="L320" s="4">
        <v>0</v>
      </c>
      <c r="M320" s="4">
        <v>0.21859836900000004</v>
      </c>
      <c r="N320" s="263">
        <f t="shared" ref="N320:N346" si="11">(K320-M320)/K320</f>
        <v>0.17197587499999989</v>
      </c>
      <c r="O320" s="217">
        <v>0.55240357375632243</v>
      </c>
      <c r="P320" s="264">
        <v>1</v>
      </c>
      <c r="Q320" s="265"/>
    </row>
    <row r="321" spans="1:17" ht="15" customHeight="1" x14ac:dyDescent="0.25">
      <c r="A321" s="208">
        <v>318</v>
      </c>
      <c r="B321" s="207" t="s">
        <v>501</v>
      </c>
      <c r="C321" s="207" t="s">
        <v>1177</v>
      </c>
      <c r="D321" s="207" t="s">
        <v>1281</v>
      </c>
      <c r="E321" s="207" t="s">
        <v>1425</v>
      </c>
      <c r="F321" s="206" t="s">
        <v>1426</v>
      </c>
      <c r="G321" s="8">
        <v>462322402</v>
      </c>
      <c r="H321" s="206" t="s">
        <v>1553</v>
      </c>
      <c r="I321" s="262" t="s">
        <v>844</v>
      </c>
      <c r="J321" s="264" t="s">
        <v>896</v>
      </c>
      <c r="K321" s="4">
        <v>1.399</v>
      </c>
      <c r="L321" s="4">
        <v>0</v>
      </c>
      <c r="M321" s="4">
        <v>1.06240567</v>
      </c>
      <c r="N321" s="263">
        <f t="shared" si="11"/>
        <v>0.24059637598284492</v>
      </c>
      <c r="O321" s="217">
        <v>0.53142372244520564</v>
      </c>
      <c r="P321" s="264">
        <v>1</v>
      </c>
      <c r="Q321" s="265"/>
    </row>
    <row r="322" spans="1:17" ht="15" customHeight="1" x14ac:dyDescent="0.25">
      <c r="A322" s="208">
        <v>319</v>
      </c>
      <c r="B322" s="207" t="s">
        <v>501</v>
      </c>
      <c r="C322" s="207" t="s">
        <v>1177</v>
      </c>
      <c r="D322" s="207" t="s">
        <v>1281</v>
      </c>
      <c r="E322" s="207" t="s">
        <v>1425</v>
      </c>
      <c r="F322" s="206" t="s">
        <v>1426</v>
      </c>
      <c r="G322" s="8">
        <v>462322401</v>
      </c>
      <c r="H322" s="206" t="s">
        <v>1426</v>
      </c>
      <c r="I322" s="262" t="s">
        <v>844</v>
      </c>
      <c r="J322" s="264" t="s">
        <v>896</v>
      </c>
      <c r="K322" s="4">
        <v>1.214</v>
      </c>
      <c r="L322" s="4">
        <v>0</v>
      </c>
      <c r="M322" s="4">
        <v>0.64804907800000056</v>
      </c>
      <c r="N322" s="263">
        <f t="shared" si="11"/>
        <v>0.46618692092256953</v>
      </c>
      <c r="O322" s="217">
        <v>0.75963838398989836</v>
      </c>
      <c r="P322" s="264">
        <v>1</v>
      </c>
      <c r="Q322" s="265"/>
    </row>
    <row r="323" spans="1:17" ht="15" customHeight="1" x14ac:dyDescent="0.25">
      <c r="A323" s="208">
        <v>320</v>
      </c>
      <c r="B323" s="207" t="s">
        <v>501</v>
      </c>
      <c r="C323" s="207" t="s">
        <v>1177</v>
      </c>
      <c r="D323" s="207" t="s">
        <v>1281</v>
      </c>
      <c r="E323" s="207" t="s">
        <v>1425</v>
      </c>
      <c r="F323" s="206" t="s">
        <v>1427</v>
      </c>
      <c r="G323" s="8">
        <v>462322502</v>
      </c>
      <c r="H323" s="206" t="s">
        <v>1554</v>
      </c>
      <c r="I323" s="262" t="s">
        <v>844</v>
      </c>
      <c r="J323" s="264" t="s">
        <v>896</v>
      </c>
      <c r="K323" s="4">
        <v>0.54859999999999998</v>
      </c>
      <c r="L323" s="4">
        <v>0</v>
      </c>
      <c r="M323" s="4">
        <v>0.4503299999999999</v>
      </c>
      <c r="N323" s="263">
        <f t="shared" si="11"/>
        <v>0.17912869121399944</v>
      </c>
      <c r="O323" s="217">
        <v>0.53498108032359148</v>
      </c>
      <c r="P323" s="264">
        <v>1</v>
      </c>
      <c r="Q323" s="265"/>
    </row>
    <row r="324" spans="1:17" ht="15" customHeight="1" x14ac:dyDescent="0.25">
      <c r="A324" s="208">
        <v>321</v>
      </c>
      <c r="B324" s="207" t="s">
        <v>501</v>
      </c>
      <c r="C324" s="207" t="s">
        <v>1177</v>
      </c>
      <c r="D324" s="207" t="s">
        <v>1281</v>
      </c>
      <c r="E324" s="207" t="s">
        <v>1425</v>
      </c>
      <c r="F324" s="206" t="s">
        <v>1427</v>
      </c>
      <c r="G324" s="8">
        <v>462322503</v>
      </c>
      <c r="H324" s="206" t="s">
        <v>1555</v>
      </c>
      <c r="I324" s="262" t="s">
        <v>844</v>
      </c>
      <c r="J324" s="264" t="s">
        <v>896</v>
      </c>
      <c r="K324" s="4">
        <v>1.5642</v>
      </c>
      <c r="L324" s="4">
        <v>0</v>
      </c>
      <c r="M324" s="4">
        <v>0.94283877599999988</v>
      </c>
      <c r="N324" s="263">
        <f t="shared" si="11"/>
        <v>0.39723898734177226</v>
      </c>
      <c r="O324" s="217">
        <v>0.67902597742694337</v>
      </c>
      <c r="P324" s="264">
        <v>1</v>
      </c>
      <c r="Q324" s="265"/>
    </row>
    <row r="325" spans="1:17" ht="15" customHeight="1" x14ac:dyDescent="0.25">
      <c r="A325" s="208">
        <v>322</v>
      </c>
      <c r="B325" s="207" t="s">
        <v>501</v>
      </c>
      <c r="C325" s="207" t="s">
        <v>1177</v>
      </c>
      <c r="D325" s="207" t="s">
        <v>1281</v>
      </c>
      <c r="E325" s="207" t="s">
        <v>1428</v>
      </c>
      <c r="F325" s="206" t="s">
        <v>993</v>
      </c>
      <c r="G325" s="8">
        <v>462333203</v>
      </c>
      <c r="H325" s="206" t="s">
        <v>1168</v>
      </c>
      <c r="I325" s="262" t="s">
        <v>844</v>
      </c>
      <c r="J325" s="264" t="s">
        <v>896</v>
      </c>
      <c r="K325" s="4">
        <v>0.42490000000000006</v>
      </c>
      <c r="L325" s="4">
        <v>0</v>
      </c>
      <c r="M325" s="4">
        <v>0.38003287800000013</v>
      </c>
      <c r="N325" s="263">
        <f t="shared" si="11"/>
        <v>0.10559454459872893</v>
      </c>
      <c r="O325" s="217">
        <v>0.66222641004486649</v>
      </c>
      <c r="P325" s="264">
        <v>1</v>
      </c>
      <c r="Q325" s="265"/>
    </row>
    <row r="326" spans="1:17" ht="15" customHeight="1" x14ac:dyDescent="0.25">
      <c r="A326" s="208">
        <v>323</v>
      </c>
      <c r="B326" s="207" t="s">
        <v>501</v>
      </c>
      <c r="C326" s="207" t="s">
        <v>1177</v>
      </c>
      <c r="D326" s="207" t="s">
        <v>1281</v>
      </c>
      <c r="E326" s="207" t="s">
        <v>1428</v>
      </c>
      <c r="F326" s="206" t="s">
        <v>883</v>
      </c>
      <c r="G326" s="8">
        <v>462333304</v>
      </c>
      <c r="H326" s="206" t="s">
        <v>1169</v>
      </c>
      <c r="I326" s="262" t="s">
        <v>844</v>
      </c>
      <c r="J326" s="264" t="s">
        <v>896</v>
      </c>
      <c r="K326" s="4">
        <v>0.2579000000000003</v>
      </c>
      <c r="L326" s="4">
        <v>0</v>
      </c>
      <c r="M326" s="4">
        <v>0.24337953700000009</v>
      </c>
      <c r="N326" s="263">
        <f t="shared" si="11"/>
        <v>5.6302687088019346E-2</v>
      </c>
      <c r="O326" s="217">
        <v>0.4021397122871242</v>
      </c>
      <c r="P326" s="264">
        <v>1</v>
      </c>
      <c r="Q326" s="265"/>
    </row>
    <row r="327" spans="1:17" ht="15" customHeight="1" x14ac:dyDescent="0.25">
      <c r="A327" s="208">
        <v>324</v>
      </c>
      <c r="B327" s="207" t="s">
        <v>501</v>
      </c>
      <c r="C327" s="207" t="s">
        <v>1177</v>
      </c>
      <c r="D327" s="207" t="s">
        <v>1281</v>
      </c>
      <c r="E327" s="207" t="s">
        <v>1428</v>
      </c>
      <c r="F327" s="206" t="s">
        <v>883</v>
      </c>
      <c r="G327" s="8">
        <v>462333301</v>
      </c>
      <c r="H327" s="206" t="s">
        <v>884</v>
      </c>
      <c r="I327" s="262" t="s">
        <v>844</v>
      </c>
      <c r="J327" s="264" t="s">
        <v>896</v>
      </c>
      <c r="K327" s="4">
        <v>1.2073</v>
      </c>
      <c r="L327" s="4">
        <v>0</v>
      </c>
      <c r="M327" s="4">
        <v>0.93458050000000026</v>
      </c>
      <c r="N327" s="263">
        <f t="shared" si="11"/>
        <v>0.22589207322123728</v>
      </c>
      <c r="O327" s="217">
        <v>0.57379396716943942</v>
      </c>
      <c r="P327" s="264">
        <v>1</v>
      </c>
      <c r="Q327" s="265"/>
    </row>
    <row r="328" spans="1:17" ht="15" customHeight="1" x14ac:dyDescent="0.25">
      <c r="A328" s="208">
        <v>325</v>
      </c>
      <c r="B328" s="207" t="s">
        <v>501</v>
      </c>
      <c r="C328" s="207" t="s">
        <v>1177</v>
      </c>
      <c r="D328" s="207" t="s">
        <v>1281</v>
      </c>
      <c r="E328" s="207" t="s">
        <v>1428</v>
      </c>
      <c r="F328" s="206" t="s">
        <v>994</v>
      </c>
      <c r="G328" s="8">
        <v>462333401</v>
      </c>
      <c r="H328" s="206" t="s">
        <v>1170</v>
      </c>
      <c r="I328" s="262" t="s">
        <v>844</v>
      </c>
      <c r="J328" s="264" t="s">
        <v>896</v>
      </c>
      <c r="K328" s="4">
        <v>0.9715999999999998</v>
      </c>
      <c r="L328" s="4">
        <v>0</v>
      </c>
      <c r="M328" s="4">
        <v>0.81660247300000188</v>
      </c>
      <c r="N328" s="263">
        <f t="shared" si="11"/>
        <v>0.15952812577192049</v>
      </c>
      <c r="O328" s="217">
        <v>0.58364841891217334</v>
      </c>
      <c r="P328" s="264">
        <v>1</v>
      </c>
      <c r="Q328" s="265"/>
    </row>
    <row r="329" spans="1:17" ht="15" customHeight="1" x14ac:dyDescent="0.25">
      <c r="A329" s="208">
        <v>326</v>
      </c>
      <c r="B329" s="207" t="s">
        <v>501</v>
      </c>
      <c r="C329" s="207" t="s">
        <v>1177</v>
      </c>
      <c r="D329" s="207" t="s">
        <v>1281</v>
      </c>
      <c r="E329" s="207" t="s">
        <v>1428</v>
      </c>
      <c r="F329" s="206" t="s">
        <v>994</v>
      </c>
      <c r="G329" s="8">
        <v>462333403</v>
      </c>
      <c r="H329" s="206" t="s">
        <v>1474</v>
      </c>
      <c r="I329" s="262" t="s">
        <v>844</v>
      </c>
      <c r="J329" s="264" t="s">
        <v>896</v>
      </c>
      <c r="K329" s="4">
        <v>0.11219999999999999</v>
      </c>
      <c r="L329" s="4">
        <v>0</v>
      </c>
      <c r="M329" s="4">
        <v>0.10583906899999998</v>
      </c>
      <c r="N329" s="263">
        <f t="shared" si="11"/>
        <v>5.6692789661319201E-2</v>
      </c>
      <c r="O329" s="217">
        <v>0.84204668156625728</v>
      </c>
      <c r="P329" s="264">
        <v>1</v>
      </c>
      <c r="Q329" s="265"/>
    </row>
    <row r="330" spans="1:17" ht="15" customHeight="1" x14ac:dyDescent="0.25">
      <c r="A330" s="208">
        <v>327</v>
      </c>
      <c r="B330" s="207" t="s">
        <v>501</v>
      </c>
      <c r="C330" s="207" t="s">
        <v>1177</v>
      </c>
      <c r="D330" s="207" t="s">
        <v>1281</v>
      </c>
      <c r="E330" s="207" t="s">
        <v>1428</v>
      </c>
      <c r="F330" s="206" t="s">
        <v>994</v>
      </c>
      <c r="G330" s="8">
        <v>462333402</v>
      </c>
      <c r="H330" s="206" t="s">
        <v>1171</v>
      </c>
      <c r="I330" s="262" t="s">
        <v>844</v>
      </c>
      <c r="J330" s="264" t="s">
        <v>896</v>
      </c>
      <c r="K330" s="4">
        <v>1.0952999999999999</v>
      </c>
      <c r="L330" s="4">
        <v>0</v>
      </c>
      <c r="M330" s="4">
        <v>0.80309743599999983</v>
      </c>
      <c r="N330" s="263">
        <f t="shared" si="11"/>
        <v>0.26677856660275734</v>
      </c>
      <c r="O330" s="217">
        <v>0.62775452640965446</v>
      </c>
      <c r="P330" s="264">
        <v>1</v>
      </c>
      <c r="Q330" s="265"/>
    </row>
    <row r="331" spans="1:17" ht="15" customHeight="1" x14ac:dyDescent="0.25">
      <c r="A331" s="208">
        <v>328</v>
      </c>
      <c r="B331" s="207" t="s">
        <v>501</v>
      </c>
      <c r="C331" s="207" t="s">
        <v>1177</v>
      </c>
      <c r="D331" s="207" t="s">
        <v>1281</v>
      </c>
      <c r="E331" s="207" t="s">
        <v>1428</v>
      </c>
      <c r="F331" s="206" t="s">
        <v>995</v>
      </c>
      <c r="G331" s="8">
        <v>462333502</v>
      </c>
      <c r="H331" s="206" t="s">
        <v>1172</v>
      </c>
      <c r="I331" s="262" t="s">
        <v>844</v>
      </c>
      <c r="J331" s="264" t="s">
        <v>896</v>
      </c>
      <c r="K331" s="4">
        <v>0.99960000000000027</v>
      </c>
      <c r="L331" s="4">
        <v>0</v>
      </c>
      <c r="M331" s="4">
        <v>0.77610618300000089</v>
      </c>
      <c r="N331" s="263">
        <f t="shared" si="11"/>
        <v>0.22358325030011936</v>
      </c>
      <c r="O331" s="217">
        <v>0.72731757559537069</v>
      </c>
      <c r="P331" s="264">
        <v>1</v>
      </c>
      <c r="Q331" s="265"/>
    </row>
    <row r="332" spans="1:17" ht="15" customHeight="1" x14ac:dyDescent="0.25">
      <c r="A332" s="208">
        <v>329</v>
      </c>
      <c r="B332" s="207" t="s">
        <v>501</v>
      </c>
      <c r="C332" s="207" t="s">
        <v>1177</v>
      </c>
      <c r="D332" s="207" t="s">
        <v>1281</v>
      </c>
      <c r="E332" s="207" t="s">
        <v>1428</v>
      </c>
      <c r="F332" s="206" t="s">
        <v>995</v>
      </c>
      <c r="G332" s="8">
        <v>462333503</v>
      </c>
      <c r="H332" s="206" t="s">
        <v>1173</v>
      </c>
      <c r="I332" s="262" t="s">
        <v>844</v>
      </c>
      <c r="J332" s="264" t="s">
        <v>896</v>
      </c>
      <c r="K332" s="4">
        <v>0.27199999999999996</v>
      </c>
      <c r="L332" s="4">
        <v>0</v>
      </c>
      <c r="M332" s="4">
        <v>0.19598200000000016</v>
      </c>
      <c r="N332" s="263">
        <f t="shared" si="11"/>
        <v>0.2794779411764699</v>
      </c>
      <c r="O332" s="217">
        <v>0.83866402420822905</v>
      </c>
      <c r="P332" s="264">
        <v>1</v>
      </c>
      <c r="Q332" s="265"/>
    </row>
    <row r="333" spans="1:17" ht="15" customHeight="1" x14ac:dyDescent="0.25">
      <c r="A333" s="208">
        <v>330</v>
      </c>
      <c r="B333" s="207" t="s">
        <v>501</v>
      </c>
      <c r="C333" s="207" t="s">
        <v>1177</v>
      </c>
      <c r="D333" s="207" t="s">
        <v>1281</v>
      </c>
      <c r="E333" s="207" t="s">
        <v>1428</v>
      </c>
      <c r="F333" s="206" t="s">
        <v>991</v>
      </c>
      <c r="G333" s="8">
        <v>462332602</v>
      </c>
      <c r="H333" s="206" t="s">
        <v>1165</v>
      </c>
      <c r="I333" s="262" t="s">
        <v>844</v>
      </c>
      <c r="J333" s="264" t="s">
        <v>896</v>
      </c>
      <c r="K333" s="4">
        <v>0.48</v>
      </c>
      <c r="L333" s="4">
        <v>0</v>
      </c>
      <c r="M333" s="4">
        <v>0.41730142200000014</v>
      </c>
      <c r="N333" s="263">
        <f t="shared" si="11"/>
        <v>0.13062203749999968</v>
      </c>
      <c r="O333" s="217">
        <v>0.49788365156387704</v>
      </c>
      <c r="P333" s="264">
        <v>1</v>
      </c>
      <c r="Q333" s="265"/>
    </row>
    <row r="334" spans="1:17" ht="15" customHeight="1" x14ac:dyDescent="0.25">
      <c r="A334" s="208">
        <v>331</v>
      </c>
      <c r="B334" s="207" t="s">
        <v>501</v>
      </c>
      <c r="C334" s="207" t="s">
        <v>1177</v>
      </c>
      <c r="D334" s="207" t="s">
        <v>1281</v>
      </c>
      <c r="E334" s="207" t="s">
        <v>1428</v>
      </c>
      <c r="F334" s="206" t="s">
        <v>992</v>
      </c>
      <c r="G334" s="8">
        <v>462332702</v>
      </c>
      <c r="H334" s="206" t="s">
        <v>1166</v>
      </c>
      <c r="I334" s="262" t="s">
        <v>844</v>
      </c>
      <c r="J334" s="264" t="s">
        <v>896</v>
      </c>
      <c r="K334" s="4">
        <v>0.63119999999999998</v>
      </c>
      <c r="L334" s="4">
        <v>0</v>
      </c>
      <c r="M334" s="4">
        <v>0.46421200000000007</v>
      </c>
      <c r="N334" s="263">
        <f t="shared" si="11"/>
        <v>0.26455640050697071</v>
      </c>
      <c r="O334" s="217">
        <v>0.80096268459853981</v>
      </c>
      <c r="P334" s="264">
        <v>1</v>
      </c>
      <c r="Q334" s="265"/>
    </row>
    <row r="335" spans="1:17" ht="15" customHeight="1" x14ac:dyDescent="0.25">
      <c r="A335" s="208">
        <v>332</v>
      </c>
      <c r="B335" s="207" t="s">
        <v>501</v>
      </c>
      <c r="C335" s="207" t="s">
        <v>1177</v>
      </c>
      <c r="D335" s="207" t="s">
        <v>1281</v>
      </c>
      <c r="E335" s="207" t="s">
        <v>1428</v>
      </c>
      <c r="F335" s="206" t="s">
        <v>992</v>
      </c>
      <c r="G335" s="8">
        <v>462332703</v>
      </c>
      <c r="H335" s="206" t="s">
        <v>1167</v>
      </c>
      <c r="I335" s="262" t="s">
        <v>844</v>
      </c>
      <c r="J335" s="264" t="s">
        <v>896</v>
      </c>
      <c r="K335" s="4">
        <v>0.50180000000000002</v>
      </c>
      <c r="L335" s="4">
        <v>0</v>
      </c>
      <c r="M335" s="4">
        <v>0.36321127999999997</v>
      </c>
      <c r="N335" s="263">
        <f t="shared" si="11"/>
        <v>0.27618318055002</v>
      </c>
      <c r="O335" s="217">
        <v>0.51020934836844833</v>
      </c>
      <c r="P335" s="264">
        <v>1</v>
      </c>
      <c r="Q335" s="265"/>
    </row>
    <row r="336" spans="1:17" ht="15" customHeight="1" x14ac:dyDescent="0.25">
      <c r="A336" s="208">
        <v>333</v>
      </c>
      <c r="B336" s="207" t="s">
        <v>501</v>
      </c>
      <c r="C336" s="207" t="s">
        <v>1177</v>
      </c>
      <c r="D336" s="207" t="s">
        <v>1429</v>
      </c>
      <c r="E336" s="207" t="s">
        <v>1446</v>
      </c>
      <c r="F336" s="206" t="s">
        <v>1225</v>
      </c>
      <c r="G336" s="8">
        <v>462233202</v>
      </c>
      <c r="H336" s="206" t="s">
        <v>886</v>
      </c>
      <c r="I336" s="262" t="s">
        <v>895</v>
      </c>
      <c r="J336" s="264" t="s">
        <v>896</v>
      </c>
      <c r="K336" s="4">
        <v>2.4581999999999997</v>
      </c>
      <c r="L336" s="4">
        <v>0</v>
      </c>
      <c r="M336" s="4">
        <v>2.0611304550000007</v>
      </c>
      <c r="N336" s="263">
        <f t="shared" si="11"/>
        <v>0.16152857578716096</v>
      </c>
      <c r="O336" s="217">
        <v>0.75142135420832912</v>
      </c>
      <c r="P336" s="264">
        <v>1</v>
      </c>
      <c r="Q336" s="265"/>
    </row>
    <row r="337" spans="1:17" ht="15" customHeight="1" x14ac:dyDescent="0.25">
      <c r="A337" s="208">
        <v>334</v>
      </c>
      <c r="B337" s="207" t="s">
        <v>501</v>
      </c>
      <c r="C337" s="207" t="s">
        <v>1177</v>
      </c>
      <c r="D337" s="207" t="s">
        <v>1429</v>
      </c>
      <c r="E337" s="207" t="s">
        <v>1446</v>
      </c>
      <c r="F337" s="206" t="s">
        <v>885</v>
      </c>
      <c r="G337" s="8">
        <v>462231101</v>
      </c>
      <c r="H337" s="206" t="s">
        <v>1556</v>
      </c>
      <c r="I337" s="262" t="s">
        <v>895</v>
      </c>
      <c r="J337" s="264" t="s">
        <v>896</v>
      </c>
      <c r="K337" s="4">
        <v>4.3140000000000001</v>
      </c>
      <c r="L337" s="4">
        <v>0</v>
      </c>
      <c r="M337" s="4">
        <v>3.7824270569999974</v>
      </c>
      <c r="N337" s="263">
        <f t="shared" si="11"/>
        <v>0.12322043184979199</v>
      </c>
      <c r="O337" s="217">
        <v>0.4890773966655555</v>
      </c>
      <c r="P337" s="264">
        <v>1</v>
      </c>
      <c r="Q337" s="265"/>
    </row>
    <row r="338" spans="1:17" ht="15" customHeight="1" x14ac:dyDescent="0.25">
      <c r="A338" s="208">
        <v>335</v>
      </c>
      <c r="B338" s="207" t="s">
        <v>501</v>
      </c>
      <c r="C338" s="207" t="s">
        <v>1177</v>
      </c>
      <c r="D338" s="207" t="s">
        <v>1429</v>
      </c>
      <c r="E338" s="207" t="s">
        <v>1446</v>
      </c>
      <c r="F338" s="206" t="s">
        <v>885</v>
      </c>
      <c r="G338" s="8">
        <v>462232102</v>
      </c>
      <c r="H338" s="206" t="s">
        <v>1557</v>
      </c>
      <c r="I338" s="262" t="s">
        <v>1174</v>
      </c>
      <c r="J338" s="264" t="s">
        <v>896</v>
      </c>
      <c r="K338" s="4">
        <v>3.7564000000000002</v>
      </c>
      <c r="L338" s="4">
        <v>0</v>
      </c>
      <c r="M338" s="4">
        <v>3.139636556000001</v>
      </c>
      <c r="N338" s="263">
        <f t="shared" si="11"/>
        <v>0.16419003407517813</v>
      </c>
      <c r="O338" s="217">
        <v>0.75193504247274856</v>
      </c>
      <c r="P338" s="264">
        <v>1</v>
      </c>
      <c r="Q338" s="265"/>
    </row>
    <row r="339" spans="1:17" ht="15" customHeight="1" x14ac:dyDescent="0.25">
      <c r="A339" s="208">
        <v>336</v>
      </c>
      <c r="B339" s="207" t="s">
        <v>501</v>
      </c>
      <c r="C339" s="207" t="s">
        <v>1177</v>
      </c>
      <c r="D339" s="207" t="s">
        <v>1429</v>
      </c>
      <c r="E339" s="207" t="s">
        <v>1446</v>
      </c>
      <c r="F339" s="206" t="s">
        <v>885</v>
      </c>
      <c r="G339" s="8">
        <v>462232103</v>
      </c>
      <c r="H339" s="206" t="s">
        <v>1558</v>
      </c>
      <c r="I339" s="262" t="s">
        <v>1174</v>
      </c>
      <c r="J339" s="264" t="s">
        <v>896</v>
      </c>
      <c r="K339" s="4">
        <v>3.6904999999999997</v>
      </c>
      <c r="L339" s="4">
        <v>0</v>
      </c>
      <c r="M339" s="4">
        <v>3.1705648850000014</v>
      </c>
      <c r="N339" s="263">
        <f t="shared" si="11"/>
        <v>0.14088473513074062</v>
      </c>
      <c r="O339" s="217">
        <v>0.64654216940206755</v>
      </c>
      <c r="P339" s="264">
        <v>1</v>
      </c>
      <c r="Q339" s="265"/>
    </row>
    <row r="340" spans="1:17" ht="15" customHeight="1" x14ac:dyDescent="0.25">
      <c r="A340" s="208">
        <v>337</v>
      </c>
      <c r="B340" s="207" t="s">
        <v>501</v>
      </c>
      <c r="C340" s="207" t="s">
        <v>1177</v>
      </c>
      <c r="D340" s="207" t="s">
        <v>1429</v>
      </c>
      <c r="E340" s="207" t="s">
        <v>1446</v>
      </c>
      <c r="F340" s="206" t="s">
        <v>885</v>
      </c>
      <c r="G340" s="8">
        <v>462232104</v>
      </c>
      <c r="H340" s="206" t="s">
        <v>1153</v>
      </c>
      <c r="I340" s="262" t="s">
        <v>1174</v>
      </c>
      <c r="J340" s="264" t="s">
        <v>896</v>
      </c>
      <c r="K340" s="4">
        <v>0.20678999999999997</v>
      </c>
      <c r="L340" s="4">
        <v>0</v>
      </c>
      <c r="M340" s="4">
        <v>0.16771000000000003</v>
      </c>
      <c r="N340" s="263">
        <f t="shared" si="11"/>
        <v>0.18898399342327943</v>
      </c>
      <c r="O340" s="217">
        <v>0.87122477218204064</v>
      </c>
      <c r="P340" s="264">
        <v>1</v>
      </c>
      <c r="Q340" s="265"/>
    </row>
    <row r="341" spans="1:17" ht="15" customHeight="1" x14ac:dyDescent="0.25">
      <c r="A341" s="208">
        <v>338</v>
      </c>
      <c r="B341" s="207" t="s">
        <v>501</v>
      </c>
      <c r="C341" s="207" t="s">
        <v>1177</v>
      </c>
      <c r="D341" s="207" t="s">
        <v>1429</v>
      </c>
      <c r="E341" s="207" t="s">
        <v>1430</v>
      </c>
      <c r="F341" s="206" t="s">
        <v>984</v>
      </c>
      <c r="G341" s="8">
        <v>462221103</v>
      </c>
      <c r="H341" s="206" t="s">
        <v>1559</v>
      </c>
      <c r="I341" s="262" t="s">
        <v>844</v>
      </c>
      <c r="J341" s="264" t="s">
        <v>896</v>
      </c>
      <c r="K341" s="4">
        <v>6.4000000000000001E-2</v>
      </c>
      <c r="L341" s="4">
        <v>0</v>
      </c>
      <c r="M341" s="4">
        <v>3.8238000000000008E-2</v>
      </c>
      <c r="N341" s="263">
        <f t="shared" si="11"/>
        <v>0.4025312499999999</v>
      </c>
      <c r="O341" s="217">
        <v>0.5126829947295779</v>
      </c>
      <c r="P341" s="264">
        <v>1</v>
      </c>
      <c r="Q341" s="265"/>
    </row>
    <row r="342" spans="1:17" ht="15" customHeight="1" x14ac:dyDescent="0.25">
      <c r="A342" s="208">
        <v>339</v>
      </c>
      <c r="B342" s="207" t="s">
        <v>501</v>
      </c>
      <c r="C342" s="207" t="s">
        <v>1177</v>
      </c>
      <c r="D342" s="207" t="s">
        <v>1429</v>
      </c>
      <c r="E342" s="207" t="s">
        <v>1430</v>
      </c>
      <c r="F342" s="206" t="s">
        <v>829</v>
      </c>
      <c r="G342" s="8">
        <v>462222203</v>
      </c>
      <c r="H342" s="206" t="s">
        <v>1150</v>
      </c>
      <c r="I342" s="262" t="s">
        <v>844</v>
      </c>
      <c r="J342" s="264" t="s">
        <v>896</v>
      </c>
      <c r="K342" s="4">
        <v>0.66779999999999995</v>
      </c>
      <c r="L342" s="4">
        <v>0</v>
      </c>
      <c r="M342" s="4">
        <v>0.47534037100000043</v>
      </c>
      <c r="N342" s="263">
        <f t="shared" si="11"/>
        <v>0.28819950434261687</v>
      </c>
      <c r="O342" s="217">
        <v>0.57765722359450355</v>
      </c>
      <c r="P342" s="264">
        <v>1</v>
      </c>
      <c r="Q342" s="265"/>
    </row>
    <row r="343" spans="1:17" ht="15" customHeight="1" x14ac:dyDescent="0.25">
      <c r="A343" s="208">
        <v>340</v>
      </c>
      <c r="B343" s="207" t="s">
        <v>501</v>
      </c>
      <c r="C343" s="207" t="s">
        <v>1177</v>
      </c>
      <c r="D343" s="207" t="s">
        <v>1429</v>
      </c>
      <c r="E343" s="207" t="s">
        <v>1430</v>
      </c>
      <c r="F343" s="206" t="s">
        <v>887</v>
      </c>
      <c r="G343" s="8">
        <v>462223303</v>
      </c>
      <c r="H343" s="206" t="s">
        <v>1152</v>
      </c>
      <c r="I343" s="262" t="s">
        <v>844</v>
      </c>
      <c r="J343" s="264" t="s">
        <v>896</v>
      </c>
      <c r="K343" s="4">
        <v>0.75479999999999992</v>
      </c>
      <c r="L343" s="4">
        <v>0</v>
      </c>
      <c r="M343" s="4">
        <v>0.63077421500000153</v>
      </c>
      <c r="N343" s="263">
        <f t="shared" si="11"/>
        <v>0.16431609035505884</v>
      </c>
      <c r="O343" s="217">
        <v>0.46906165419421408</v>
      </c>
      <c r="P343" s="264">
        <v>1</v>
      </c>
      <c r="Q343" s="265"/>
    </row>
    <row r="344" spans="1:17" ht="15" customHeight="1" x14ac:dyDescent="0.25">
      <c r="A344" s="208">
        <v>341</v>
      </c>
      <c r="B344" s="207" t="s">
        <v>501</v>
      </c>
      <c r="C344" s="207" t="s">
        <v>1177</v>
      </c>
      <c r="D344" s="207" t="s">
        <v>1429</v>
      </c>
      <c r="E344" s="207" t="s">
        <v>1430</v>
      </c>
      <c r="F344" s="206" t="s">
        <v>887</v>
      </c>
      <c r="G344" s="8">
        <v>462223302</v>
      </c>
      <c r="H344" s="206" t="s">
        <v>887</v>
      </c>
      <c r="I344" s="262" t="s">
        <v>844</v>
      </c>
      <c r="J344" s="264" t="s">
        <v>896</v>
      </c>
      <c r="K344" s="4">
        <v>2.1452</v>
      </c>
      <c r="L344" s="4">
        <v>0</v>
      </c>
      <c r="M344" s="4">
        <v>1.6154690249999966</v>
      </c>
      <c r="N344" s="263">
        <f t="shared" si="11"/>
        <v>0.2469378030020527</v>
      </c>
      <c r="O344" s="217">
        <v>0.56386292031221619</v>
      </c>
      <c r="P344" s="264">
        <v>1</v>
      </c>
      <c r="Q344" s="265"/>
    </row>
    <row r="345" spans="1:17" ht="15" customHeight="1" x14ac:dyDescent="0.25">
      <c r="A345" s="208">
        <v>342</v>
      </c>
      <c r="B345" s="207" t="s">
        <v>501</v>
      </c>
      <c r="C345" s="207" t="s">
        <v>1177</v>
      </c>
      <c r="D345" s="207" t="s">
        <v>1429</v>
      </c>
      <c r="E345" s="207" t="s">
        <v>1430</v>
      </c>
      <c r="F345" s="206" t="s">
        <v>887</v>
      </c>
      <c r="G345" s="8">
        <v>462223301</v>
      </c>
      <c r="H345" s="206" t="s">
        <v>1151</v>
      </c>
      <c r="I345" s="262" t="s">
        <v>844</v>
      </c>
      <c r="J345" s="264" t="s">
        <v>896</v>
      </c>
      <c r="K345" s="4">
        <v>2.1716999999999995</v>
      </c>
      <c r="L345" s="4">
        <v>0</v>
      </c>
      <c r="M345" s="4">
        <v>1.6630614069999994</v>
      </c>
      <c r="N345" s="263">
        <f t="shared" si="11"/>
        <v>0.2342121807800342</v>
      </c>
      <c r="O345" s="217">
        <v>0.6231566334760541</v>
      </c>
      <c r="P345" s="264">
        <v>1</v>
      </c>
      <c r="Q345" s="265"/>
    </row>
    <row r="346" spans="1:17" ht="15" customHeight="1" x14ac:dyDescent="0.25">
      <c r="A346" s="208">
        <v>343</v>
      </c>
      <c r="B346" s="207" t="s">
        <v>501</v>
      </c>
      <c r="C346" s="207" t="s">
        <v>1177</v>
      </c>
      <c r="D346" s="207" t="s">
        <v>1429</v>
      </c>
      <c r="E346" s="207" t="s">
        <v>1430</v>
      </c>
      <c r="F346" s="206" t="s">
        <v>985</v>
      </c>
      <c r="G346" s="8">
        <v>462221503</v>
      </c>
      <c r="H346" s="206" t="s">
        <v>1146</v>
      </c>
      <c r="I346" s="262" t="s">
        <v>844</v>
      </c>
      <c r="J346" s="264" t="s">
        <v>896</v>
      </c>
      <c r="K346" s="4">
        <v>1.2352000000000001</v>
      </c>
      <c r="L346" s="4">
        <v>0</v>
      </c>
      <c r="M346" s="4">
        <v>1.0837853449999999</v>
      </c>
      <c r="N346" s="263">
        <f t="shared" si="11"/>
        <v>0.1225831079987048</v>
      </c>
      <c r="O346" s="217">
        <v>0.55282051218554806</v>
      </c>
      <c r="P346" s="264">
        <v>1</v>
      </c>
      <c r="Q346" s="265"/>
    </row>
    <row r="347" spans="1:17" ht="15" customHeight="1" x14ac:dyDescent="0.25">
      <c r="A347" s="208">
        <v>344</v>
      </c>
      <c r="B347" s="207" t="s">
        <v>501</v>
      </c>
      <c r="C347" s="207" t="s">
        <v>1177</v>
      </c>
      <c r="D347" s="207" t="s">
        <v>1429</v>
      </c>
      <c r="E347" s="207" t="s">
        <v>1430</v>
      </c>
      <c r="F347" s="206" t="s">
        <v>986</v>
      </c>
      <c r="G347" s="8">
        <v>462221604</v>
      </c>
      <c r="H347" s="206" t="s">
        <v>1149</v>
      </c>
      <c r="I347" s="262" t="s">
        <v>844</v>
      </c>
      <c r="J347" s="264" t="s">
        <v>896</v>
      </c>
      <c r="K347" s="4">
        <v>0.61709999999999998</v>
      </c>
      <c r="L347" s="4">
        <v>0</v>
      </c>
      <c r="M347" s="4">
        <v>0.53348436900000107</v>
      </c>
      <c r="N347" s="263">
        <f t="shared" ref="N347:N381" si="12">(K347-M347)/K347</f>
        <v>0.1354977005347576</v>
      </c>
      <c r="O347" s="217">
        <v>0.50120461858990006</v>
      </c>
      <c r="P347" s="264">
        <v>1</v>
      </c>
      <c r="Q347" s="265"/>
    </row>
    <row r="348" spans="1:17" ht="15" customHeight="1" x14ac:dyDescent="0.25">
      <c r="A348" s="208">
        <v>345</v>
      </c>
      <c r="B348" s="207" t="s">
        <v>501</v>
      </c>
      <c r="C348" s="207" t="s">
        <v>1177</v>
      </c>
      <c r="D348" s="207" t="s">
        <v>1429</v>
      </c>
      <c r="E348" s="207" t="s">
        <v>1430</v>
      </c>
      <c r="F348" s="206" t="s">
        <v>986</v>
      </c>
      <c r="G348" s="8">
        <v>462221603</v>
      </c>
      <c r="H348" s="206" t="s">
        <v>1148</v>
      </c>
      <c r="I348" s="262" t="s">
        <v>844</v>
      </c>
      <c r="J348" s="264" t="s">
        <v>896</v>
      </c>
      <c r="K348" s="4">
        <v>0.39030000000000004</v>
      </c>
      <c r="L348" s="4">
        <v>0</v>
      </c>
      <c r="M348" s="4">
        <v>0.27335256600000002</v>
      </c>
      <c r="N348" s="263">
        <f t="shared" si="12"/>
        <v>0.29963472713297468</v>
      </c>
      <c r="O348" s="217">
        <v>0.48151976458478296</v>
      </c>
      <c r="P348" s="264">
        <v>1</v>
      </c>
      <c r="Q348" s="265"/>
    </row>
    <row r="349" spans="1:17" ht="15" customHeight="1" x14ac:dyDescent="0.25">
      <c r="A349" s="208">
        <v>346</v>
      </c>
      <c r="B349" s="207" t="s">
        <v>501</v>
      </c>
      <c r="C349" s="207" t="s">
        <v>1177</v>
      </c>
      <c r="D349" s="207" t="s">
        <v>1429</v>
      </c>
      <c r="E349" s="207" t="s">
        <v>1430</v>
      </c>
      <c r="F349" s="206" t="s">
        <v>986</v>
      </c>
      <c r="G349" s="8">
        <v>462221602</v>
      </c>
      <c r="H349" s="206" t="s">
        <v>1147</v>
      </c>
      <c r="I349" s="262" t="s">
        <v>844</v>
      </c>
      <c r="J349" s="264" t="s">
        <v>896</v>
      </c>
      <c r="K349" s="4">
        <v>0.39470000000000005</v>
      </c>
      <c r="L349" s="4">
        <v>0</v>
      </c>
      <c r="M349" s="4">
        <v>0.28603360300000008</v>
      </c>
      <c r="N349" s="263">
        <f t="shared" si="12"/>
        <v>0.27531390169749165</v>
      </c>
      <c r="O349" s="217">
        <v>0.537216860830944</v>
      </c>
      <c r="P349" s="264">
        <v>1</v>
      </c>
      <c r="Q349" s="265"/>
    </row>
    <row r="350" spans="1:17" ht="15" customHeight="1" x14ac:dyDescent="0.25">
      <c r="A350" s="208">
        <v>347</v>
      </c>
      <c r="B350" s="207" t="s">
        <v>501</v>
      </c>
      <c r="C350" s="207" t="s">
        <v>1177</v>
      </c>
      <c r="D350" s="207" t="s">
        <v>1429</v>
      </c>
      <c r="E350" s="207" t="s">
        <v>1447</v>
      </c>
      <c r="F350" s="206" t="s">
        <v>888</v>
      </c>
      <c r="G350" s="8">
        <v>462211103</v>
      </c>
      <c r="H350" s="206" t="s">
        <v>889</v>
      </c>
      <c r="I350" s="262" t="s">
        <v>844</v>
      </c>
      <c r="J350" s="264" t="s">
        <v>896</v>
      </c>
      <c r="K350" s="4">
        <v>3.5379000000000005</v>
      </c>
      <c r="L350" s="4">
        <v>0</v>
      </c>
      <c r="M350" s="4">
        <v>2.4299837739999997</v>
      </c>
      <c r="N350" s="263">
        <f t="shared" si="12"/>
        <v>0.31315645608977094</v>
      </c>
      <c r="O350" s="217">
        <v>0.68454254555932104</v>
      </c>
      <c r="P350" s="264">
        <v>1</v>
      </c>
      <c r="Q350" s="265"/>
    </row>
    <row r="351" spans="1:17" ht="15" customHeight="1" x14ac:dyDescent="0.25">
      <c r="A351" s="208">
        <v>348</v>
      </c>
      <c r="B351" s="207" t="s">
        <v>501</v>
      </c>
      <c r="C351" s="207" t="s">
        <v>1177</v>
      </c>
      <c r="D351" s="207" t="s">
        <v>1429</v>
      </c>
      <c r="E351" s="207" t="s">
        <v>1447</v>
      </c>
      <c r="F351" s="206" t="s">
        <v>888</v>
      </c>
      <c r="G351" s="8">
        <v>462211102</v>
      </c>
      <c r="H351" s="206" t="s">
        <v>1145</v>
      </c>
      <c r="I351" s="262" t="s">
        <v>844</v>
      </c>
      <c r="J351" s="264" t="s">
        <v>896</v>
      </c>
      <c r="K351" s="4">
        <v>1.7502</v>
      </c>
      <c r="L351" s="4">
        <v>0</v>
      </c>
      <c r="M351" s="4">
        <v>1.2707104610000013</v>
      </c>
      <c r="N351" s="263">
        <f t="shared" si="12"/>
        <v>0.27396271226145508</v>
      </c>
      <c r="O351" s="217">
        <v>0.73237318646672689</v>
      </c>
      <c r="P351" s="264">
        <v>1</v>
      </c>
      <c r="Q351" s="265"/>
    </row>
    <row r="352" spans="1:17" ht="15" customHeight="1" x14ac:dyDescent="0.25">
      <c r="A352" s="208">
        <v>349</v>
      </c>
      <c r="B352" s="207" t="s">
        <v>501</v>
      </c>
      <c r="C352" s="207" t="s">
        <v>1177</v>
      </c>
      <c r="D352" s="207" t="s">
        <v>1429</v>
      </c>
      <c r="E352" s="207" t="s">
        <v>1447</v>
      </c>
      <c r="F352" s="206" t="s">
        <v>888</v>
      </c>
      <c r="G352" s="8">
        <v>462211101</v>
      </c>
      <c r="H352" s="206" t="s">
        <v>1144</v>
      </c>
      <c r="I352" s="262" t="s">
        <v>895</v>
      </c>
      <c r="J352" s="264" t="s">
        <v>896</v>
      </c>
      <c r="K352" s="4">
        <v>4.3317000000000014</v>
      </c>
      <c r="L352" s="4">
        <v>0</v>
      </c>
      <c r="M352" s="4">
        <v>3.0345910719999982</v>
      </c>
      <c r="N352" s="263">
        <f t="shared" si="12"/>
        <v>0.29944569753214739</v>
      </c>
      <c r="O352" s="217">
        <v>0.65085091937862538</v>
      </c>
      <c r="P352" s="264">
        <v>1</v>
      </c>
      <c r="Q352" s="265"/>
    </row>
    <row r="353" spans="1:17" ht="15" customHeight="1" x14ac:dyDescent="0.25">
      <c r="A353" s="208">
        <v>350</v>
      </c>
      <c r="B353" s="207" t="s">
        <v>501</v>
      </c>
      <c r="C353" s="207" t="s">
        <v>1177</v>
      </c>
      <c r="D353" s="207" t="s">
        <v>1429</v>
      </c>
      <c r="E353" s="207" t="s">
        <v>1447</v>
      </c>
      <c r="F353" s="206" t="s">
        <v>1448</v>
      </c>
      <c r="G353" s="8">
        <v>462212202</v>
      </c>
      <c r="H353" s="206" t="s">
        <v>1560</v>
      </c>
      <c r="I353" s="262" t="s">
        <v>844</v>
      </c>
      <c r="J353" s="264" t="s">
        <v>896</v>
      </c>
      <c r="K353" s="4">
        <v>3.2325280000000003</v>
      </c>
      <c r="L353" s="4">
        <v>0</v>
      </c>
      <c r="M353" s="4">
        <v>2.4120345970000008</v>
      </c>
      <c r="N353" s="263">
        <f t="shared" si="12"/>
        <v>0.25382406679849312</v>
      </c>
      <c r="O353" s="217">
        <v>0.7888156345752747</v>
      </c>
      <c r="P353" s="264">
        <v>1</v>
      </c>
      <c r="Q353" s="265"/>
    </row>
    <row r="354" spans="1:17" ht="15" customHeight="1" x14ac:dyDescent="0.25">
      <c r="A354" s="208">
        <v>351</v>
      </c>
      <c r="B354" s="207" t="s">
        <v>501</v>
      </c>
      <c r="C354" s="207" t="s">
        <v>1177</v>
      </c>
      <c r="D354" s="207" t="s">
        <v>1258</v>
      </c>
      <c r="E354" s="207" t="s">
        <v>1431</v>
      </c>
      <c r="F354" s="206" t="s">
        <v>890</v>
      </c>
      <c r="G354" s="8">
        <v>462112201</v>
      </c>
      <c r="H354" s="206" t="s">
        <v>891</v>
      </c>
      <c r="I354" s="262" t="s">
        <v>895</v>
      </c>
      <c r="J354" s="264" t="s">
        <v>896</v>
      </c>
      <c r="K354" s="4">
        <v>4.6836000000000002</v>
      </c>
      <c r="L354" s="4">
        <v>0</v>
      </c>
      <c r="M354" s="4">
        <v>3.5291810339999987</v>
      </c>
      <c r="N354" s="263">
        <f t="shared" si="12"/>
        <v>0.24648111837048456</v>
      </c>
      <c r="O354" s="217">
        <v>0.45123685881658582</v>
      </c>
      <c r="P354" s="264">
        <v>1</v>
      </c>
      <c r="Q354" s="265"/>
    </row>
    <row r="355" spans="1:17" ht="15" customHeight="1" x14ac:dyDescent="0.25">
      <c r="A355" s="208">
        <v>352</v>
      </c>
      <c r="B355" s="207" t="s">
        <v>501</v>
      </c>
      <c r="C355" s="207" t="s">
        <v>1177</v>
      </c>
      <c r="D355" s="207" t="s">
        <v>1258</v>
      </c>
      <c r="E355" s="207" t="s">
        <v>1431</v>
      </c>
      <c r="F355" s="206" t="s">
        <v>890</v>
      </c>
      <c r="G355" s="8">
        <v>462112204</v>
      </c>
      <c r="H355" s="206" t="s">
        <v>1128</v>
      </c>
      <c r="I355" s="262" t="s">
        <v>895</v>
      </c>
      <c r="J355" s="264" t="s">
        <v>896</v>
      </c>
      <c r="K355" s="4">
        <v>4.4496000000000002</v>
      </c>
      <c r="L355" s="4">
        <v>0</v>
      </c>
      <c r="M355" s="4">
        <v>3.6023935469999993</v>
      </c>
      <c r="N355" s="263">
        <f t="shared" si="12"/>
        <v>0.19040058724379741</v>
      </c>
      <c r="O355" s="217">
        <v>0.54556167948047918</v>
      </c>
      <c r="P355" s="264">
        <v>1</v>
      </c>
      <c r="Q355" s="265"/>
    </row>
    <row r="356" spans="1:17" ht="15" customHeight="1" x14ac:dyDescent="0.25">
      <c r="A356" s="208">
        <v>353</v>
      </c>
      <c r="B356" s="207" t="s">
        <v>501</v>
      </c>
      <c r="C356" s="207" t="s">
        <v>1177</v>
      </c>
      <c r="D356" s="207" t="s">
        <v>1258</v>
      </c>
      <c r="E356" s="207" t="s">
        <v>1431</v>
      </c>
      <c r="F356" s="206" t="s">
        <v>890</v>
      </c>
      <c r="G356" s="8">
        <v>462112205</v>
      </c>
      <c r="H356" s="206" t="s">
        <v>892</v>
      </c>
      <c r="I356" s="262" t="s">
        <v>844</v>
      </c>
      <c r="J356" s="264" t="s">
        <v>896</v>
      </c>
      <c r="K356" s="4">
        <v>1.1754000000000002</v>
      </c>
      <c r="L356" s="4">
        <v>0</v>
      </c>
      <c r="M356" s="4">
        <v>0.96481086100000046</v>
      </c>
      <c r="N356" s="263">
        <f t="shared" si="12"/>
        <v>0.17916380721456501</v>
      </c>
      <c r="O356" s="217">
        <v>0.62329309659637133</v>
      </c>
      <c r="P356" s="264">
        <v>1</v>
      </c>
      <c r="Q356" s="265"/>
    </row>
    <row r="357" spans="1:17" ht="15" customHeight="1" x14ac:dyDescent="0.25">
      <c r="A357" s="208">
        <v>354</v>
      </c>
      <c r="B357" s="207" t="s">
        <v>501</v>
      </c>
      <c r="C357" s="207" t="s">
        <v>1177</v>
      </c>
      <c r="D357" s="207" t="s">
        <v>1258</v>
      </c>
      <c r="E357" s="207" t="s">
        <v>1431</v>
      </c>
      <c r="F357" s="206" t="s">
        <v>890</v>
      </c>
      <c r="G357" s="8">
        <v>462112203</v>
      </c>
      <c r="H357" s="206" t="s">
        <v>1127</v>
      </c>
      <c r="I357" s="262" t="s">
        <v>895</v>
      </c>
      <c r="J357" s="264" t="s">
        <v>896</v>
      </c>
      <c r="K357" s="4">
        <v>0.49463999999999941</v>
      </c>
      <c r="L357" s="4">
        <v>0</v>
      </c>
      <c r="M357" s="4">
        <v>0.39884723999999999</v>
      </c>
      <c r="N357" s="263">
        <f t="shared" si="12"/>
        <v>0.19366157205240081</v>
      </c>
      <c r="O357" s="217">
        <v>0.69002606401011268</v>
      </c>
      <c r="P357" s="264">
        <v>1</v>
      </c>
      <c r="Q357" s="265"/>
    </row>
    <row r="358" spans="1:17" ht="15" customHeight="1" x14ac:dyDescent="0.25">
      <c r="A358" s="208">
        <v>355</v>
      </c>
      <c r="B358" s="207" t="s">
        <v>501</v>
      </c>
      <c r="C358" s="207" t="s">
        <v>1177</v>
      </c>
      <c r="D358" s="207" t="s">
        <v>1258</v>
      </c>
      <c r="E358" s="207" t="s">
        <v>1431</v>
      </c>
      <c r="F358" s="206" t="s">
        <v>890</v>
      </c>
      <c r="G358" s="8">
        <v>462112202</v>
      </c>
      <c r="H358" s="206" t="s">
        <v>893</v>
      </c>
      <c r="I358" s="262" t="s">
        <v>895</v>
      </c>
      <c r="J358" s="264" t="s">
        <v>896</v>
      </c>
      <c r="K358" s="4">
        <v>5.0064000000000002</v>
      </c>
      <c r="L358" s="4">
        <v>0</v>
      </c>
      <c r="M358" s="4">
        <v>4.0742404710000031</v>
      </c>
      <c r="N358" s="263">
        <f t="shared" si="12"/>
        <v>0.18619357802013364</v>
      </c>
      <c r="O358" s="217">
        <v>0.48266675206202281</v>
      </c>
      <c r="P358" s="264">
        <v>1</v>
      </c>
      <c r="Q358" s="265"/>
    </row>
    <row r="359" spans="1:17" ht="15" customHeight="1" x14ac:dyDescent="0.25">
      <c r="A359" s="208">
        <v>356</v>
      </c>
      <c r="B359" s="207" t="s">
        <v>501</v>
      </c>
      <c r="C359" s="207" t="s">
        <v>1177</v>
      </c>
      <c r="D359" s="207" t="s">
        <v>1258</v>
      </c>
      <c r="E359" s="207" t="s">
        <v>1431</v>
      </c>
      <c r="F359" s="206" t="s">
        <v>890</v>
      </c>
      <c r="G359" s="8">
        <v>462112207</v>
      </c>
      <c r="H359" s="206" t="s">
        <v>1561</v>
      </c>
      <c r="I359" s="262" t="s">
        <v>844</v>
      </c>
      <c r="J359" s="264" t="s">
        <v>896</v>
      </c>
      <c r="K359" s="4">
        <v>0.4434799999999996</v>
      </c>
      <c r="L359" s="4">
        <v>0</v>
      </c>
      <c r="M359" s="4">
        <v>0.40069499000000003</v>
      </c>
      <c r="N359" s="263">
        <f t="shared" si="12"/>
        <v>9.6475624605392815E-2</v>
      </c>
      <c r="O359" s="217">
        <v>0.42771701916123539</v>
      </c>
      <c r="P359" s="264">
        <v>1</v>
      </c>
      <c r="Q359" s="265"/>
    </row>
    <row r="360" spans="1:17" ht="15" customHeight="1" x14ac:dyDescent="0.25">
      <c r="A360" s="208">
        <v>357</v>
      </c>
      <c r="B360" s="207" t="s">
        <v>501</v>
      </c>
      <c r="C360" s="207" t="s">
        <v>1177</v>
      </c>
      <c r="D360" s="207" t="s">
        <v>1258</v>
      </c>
      <c r="E360" s="207" t="s">
        <v>1432</v>
      </c>
      <c r="F360" s="206" t="s">
        <v>1226</v>
      </c>
      <c r="G360" s="8">
        <v>462123105</v>
      </c>
      <c r="H360" s="206" t="s">
        <v>1136</v>
      </c>
      <c r="I360" s="262" t="s">
        <v>844</v>
      </c>
      <c r="J360" s="264" t="s">
        <v>896</v>
      </c>
      <c r="K360" s="4">
        <v>0.52969999999999984</v>
      </c>
      <c r="L360" s="4">
        <v>0</v>
      </c>
      <c r="M360" s="4">
        <v>0.45849153500000039</v>
      </c>
      <c r="N360" s="263">
        <f t="shared" si="12"/>
        <v>0.13443168774778075</v>
      </c>
      <c r="O360" s="217">
        <v>0.49487617303334264</v>
      </c>
      <c r="P360" s="264">
        <v>1</v>
      </c>
      <c r="Q360" s="265"/>
    </row>
    <row r="361" spans="1:17" ht="15" customHeight="1" x14ac:dyDescent="0.25">
      <c r="A361" s="208">
        <v>358</v>
      </c>
      <c r="B361" s="207" t="s">
        <v>501</v>
      </c>
      <c r="C361" s="207" t="s">
        <v>1177</v>
      </c>
      <c r="D361" s="207" t="s">
        <v>1258</v>
      </c>
      <c r="E361" s="207" t="s">
        <v>1432</v>
      </c>
      <c r="F361" s="206" t="s">
        <v>1226</v>
      </c>
      <c r="G361" s="8">
        <v>462123104</v>
      </c>
      <c r="H361" s="206" t="s">
        <v>1562</v>
      </c>
      <c r="I361" s="262" t="s">
        <v>844</v>
      </c>
      <c r="J361" s="264" t="s">
        <v>896</v>
      </c>
      <c r="K361" s="4">
        <v>0.31809999999999999</v>
      </c>
      <c r="L361" s="4">
        <v>0</v>
      </c>
      <c r="M361" s="4">
        <v>0.25158684100000006</v>
      </c>
      <c r="N361" s="263">
        <f t="shared" si="12"/>
        <v>0.20909512417478759</v>
      </c>
      <c r="O361" s="217">
        <v>0.60199307997050533</v>
      </c>
      <c r="P361" s="264">
        <v>1</v>
      </c>
      <c r="Q361" s="265"/>
    </row>
    <row r="362" spans="1:17" ht="15" customHeight="1" x14ac:dyDescent="0.25">
      <c r="A362" s="208">
        <v>359</v>
      </c>
      <c r="B362" s="207" t="s">
        <v>501</v>
      </c>
      <c r="C362" s="207" t="s">
        <v>1177</v>
      </c>
      <c r="D362" s="207" t="s">
        <v>1258</v>
      </c>
      <c r="E362" s="207" t="s">
        <v>1432</v>
      </c>
      <c r="F362" s="206" t="s">
        <v>977</v>
      </c>
      <c r="G362" s="8">
        <v>462122203</v>
      </c>
      <c r="H362" s="206" t="s">
        <v>1133</v>
      </c>
      <c r="I362" s="262" t="s">
        <v>844</v>
      </c>
      <c r="J362" s="264" t="s">
        <v>896</v>
      </c>
      <c r="K362" s="4">
        <v>0.79620000000000002</v>
      </c>
      <c r="L362" s="4">
        <v>0</v>
      </c>
      <c r="M362" s="4">
        <v>0.62394436700000133</v>
      </c>
      <c r="N362" s="263">
        <f t="shared" si="12"/>
        <v>0.21634719040441935</v>
      </c>
      <c r="O362" s="217">
        <v>0.60683626329939999</v>
      </c>
      <c r="P362" s="264">
        <v>1</v>
      </c>
      <c r="Q362" s="265"/>
    </row>
    <row r="363" spans="1:17" ht="15" customHeight="1" x14ac:dyDescent="0.25">
      <c r="A363" s="208">
        <v>360</v>
      </c>
      <c r="B363" s="207" t="s">
        <v>501</v>
      </c>
      <c r="C363" s="207" t="s">
        <v>1177</v>
      </c>
      <c r="D363" s="207" t="s">
        <v>1258</v>
      </c>
      <c r="E363" s="207" t="s">
        <v>1432</v>
      </c>
      <c r="F363" s="206" t="s">
        <v>975</v>
      </c>
      <c r="G363" s="8">
        <v>462121404</v>
      </c>
      <c r="H363" s="206" t="s">
        <v>1131</v>
      </c>
      <c r="I363" s="262" t="s">
        <v>844</v>
      </c>
      <c r="J363" s="264" t="s">
        <v>896</v>
      </c>
      <c r="K363" s="4">
        <v>3.210000000000001E-2</v>
      </c>
      <c r="L363" s="4">
        <v>0</v>
      </c>
      <c r="M363" s="4">
        <v>2.9384760000000003E-2</v>
      </c>
      <c r="N363" s="263">
        <f t="shared" si="12"/>
        <v>8.458691588785068E-2</v>
      </c>
      <c r="O363" s="217">
        <v>0.3369633877134901</v>
      </c>
      <c r="P363" s="264">
        <v>1</v>
      </c>
      <c r="Q363" s="265"/>
    </row>
    <row r="364" spans="1:17" ht="15" customHeight="1" x14ac:dyDescent="0.25">
      <c r="A364" s="208">
        <v>361</v>
      </c>
      <c r="B364" s="207" t="s">
        <v>501</v>
      </c>
      <c r="C364" s="207" t="s">
        <v>1177</v>
      </c>
      <c r="D364" s="207" t="s">
        <v>1258</v>
      </c>
      <c r="E364" s="207" t="s">
        <v>1432</v>
      </c>
      <c r="F364" s="206" t="s">
        <v>975</v>
      </c>
      <c r="G364" s="8">
        <v>462121401</v>
      </c>
      <c r="H364" s="206" t="s">
        <v>1129</v>
      </c>
      <c r="I364" s="262" t="s">
        <v>844</v>
      </c>
      <c r="J364" s="264" t="s">
        <v>896</v>
      </c>
      <c r="K364" s="4">
        <v>0.6018</v>
      </c>
      <c r="L364" s="4">
        <v>0</v>
      </c>
      <c r="M364" s="4">
        <v>0.4955279569999998</v>
      </c>
      <c r="N364" s="263">
        <f t="shared" si="12"/>
        <v>0.17659030076437388</v>
      </c>
      <c r="O364" s="217">
        <v>0.59096443220007189</v>
      </c>
      <c r="P364" s="264">
        <v>1</v>
      </c>
      <c r="Q364" s="265"/>
    </row>
    <row r="365" spans="1:17" ht="15" customHeight="1" x14ac:dyDescent="0.25">
      <c r="A365" s="208">
        <v>362</v>
      </c>
      <c r="B365" s="207" t="s">
        <v>501</v>
      </c>
      <c r="C365" s="207" t="s">
        <v>1177</v>
      </c>
      <c r="D365" s="207" t="s">
        <v>1258</v>
      </c>
      <c r="E365" s="207" t="s">
        <v>1432</v>
      </c>
      <c r="F365" s="206" t="s">
        <v>975</v>
      </c>
      <c r="G365" s="8">
        <v>462121402</v>
      </c>
      <c r="H365" s="206" t="s">
        <v>1130</v>
      </c>
      <c r="I365" s="262" t="s">
        <v>844</v>
      </c>
      <c r="J365" s="264" t="s">
        <v>896</v>
      </c>
      <c r="K365" s="4">
        <v>0.56909999999999972</v>
      </c>
      <c r="L365" s="4">
        <v>0</v>
      </c>
      <c r="M365" s="4">
        <v>0.47235883400000023</v>
      </c>
      <c r="N365" s="263">
        <f t="shared" si="12"/>
        <v>0.16998974872605788</v>
      </c>
      <c r="O365" s="217">
        <v>0.68932033862125852</v>
      </c>
      <c r="P365" s="264">
        <v>1</v>
      </c>
      <c r="Q365" s="265"/>
    </row>
    <row r="366" spans="1:17" ht="15" customHeight="1" x14ac:dyDescent="0.25">
      <c r="A366" s="208">
        <v>363</v>
      </c>
      <c r="B366" s="207" t="s">
        <v>501</v>
      </c>
      <c r="C366" s="207" t="s">
        <v>1177</v>
      </c>
      <c r="D366" s="207" t="s">
        <v>1258</v>
      </c>
      <c r="E366" s="207" t="s">
        <v>1432</v>
      </c>
      <c r="F366" s="206" t="s">
        <v>976</v>
      </c>
      <c r="G366" s="8">
        <v>462121502</v>
      </c>
      <c r="H366" s="206" t="s">
        <v>1132</v>
      </c>
      <c r="I366" s="262" t="s">
        <v>844</v>
      </c>
      <c r="J366" s="264" t="s">
        <v>896</v>
      </c>
      <c r="K366" s="4">
        <v>0.50160000000000005</v>
      </c>
      <c r="L366" s="4">
        <v>0</v>
      </c>
      <c r="M366" s="4">
        <v>0.43338661000000023</v>
      </c>
      <c r="N366" s="263">
        <f t="shared" si="12"/>
        <v>0.13599160685805387</v>
      </c>
      <c r="O366" s="217">
        <v>0.40534292246651682</v>
      </c>
      <c r="P366" s="264">
        <v>1</v>
      </c>
      <c r="Q366" s="265"/>
    </row>
    <row r="367" spans="1:17" ht="15" customHeight="1" x14ac:dyDescent="0.25">
      <c r="A367" s="208">
        <v>364</v>
      </c>
      <c r="B367" s="207" t="s">
        <v>501</v>
      </c>
      <c r="C367" s="207" t="s">
        <v>1177</v>
      </c>
      <c r="D367" s="207" t="s">
        <v>1258</v>
      </c>
      <c r="E367" s="207" t="s">
        <v>1432</v>
      </c>
      <c r="F367" s="206" t="s">
        <v>976</v>
      </c>
      <c r="G367" s="8">
        <v>462121504</v>
      </c>
      <c r="H367" s="206" t="s">
        <v>1563</v>
      </c>
      <c r="I367" s="262" t="s">
        <v>844</v>
      </c>
      <c r="J367" s="264" t="s">
        <v>896</v>
      </c>
      <c r="K367" s="4">
        <v>0.5270999999999999</v>
      </c>
      <c r="L367" s="4">
        <v>0</v>
      </c>
      <c r="M367" s="4">
        <v>0.3208962520000001</v>
      </c>
      <c r="N367" s="263">
        <f t="shared" si="12"/>
        <v>0.39120422690191581</v>
      </c>
      <c r="O367" s="217">
        <v>0.56204557819330503</v>
      </c>
      <c r="P367" s="264">
        <v>1</v>
      </c>
      <c r="Q367" s="265"/>
    </row>
    <row r="368" spans="1:17" ht="15" customHeight="1" x14ac:dyDescent="0.25">
      <c r="A368" s="208">
        <v>365</v>
      </c>
      <c r="B368" s="207" t="s">
        <v>501</v>
      </c>
      <c r="C368" s="207" t="s">
        <v>1177</v>
      </c>
      <c r="D368" s="207" t="s">
        <v>1258</v>
      </c>
      <c r="E368" s="207" t="s">
        <v>1432</v>
      </c>
      <c r="F368" s="206" t="s">
        <v>1433</v>
      </c>
      <c r="G368" s="8">
        <v>462123604</v>
      </c>
      <c r="H368" s="206" t="s">
        <v>1564</v>
      </c>
      <c r="I368" s="262" t="s">
        <v>844</v>
      </c>
      <c r="J368" s="264" t="s">
        <v>896</v>
      </c>
      <c r="K368" s="4">
        <v>8.1100000000000033E-2</v>
      </c>
      <c r="L368" s="4">
        <v>0</v>
      </c>
      <c r="M368" s="4">
        <v>7.5765324000000023E-2</v>
      </c>
      <c r="N368" s="263">
        <f t="shared" si="12"/>
        <v>6.57789889025895E-2</v>
      </c>
      <c r="O368" s="217">
        <v>0.27291342498112425</v>
      </c>
      <c r="P368" s="264">
        <v>1</v>
      </c>
      <c r="Q368" s="265"/>
    </row>
    <row r="369" spans="1:17" ht="15" customHeight="1" x14ac:dyDescent="0.25">
      <c r="A369" s="208">
        <v>366</v>
      </c>
      <c r="B369" s="207" t="s">
        <v>501</v>
      </c>
      <c r="C369" s="207" t="s">
        <v>1177</v>
      </c>
      <c r="D369" s="207" t="s">
        <v>1258</v>
      </c>
      <c r="E369" s="207" t="s">
        <v>1432</v>
      </c>
      <c r="F369" s="206" t="s">
        <v>1433</v>
      </c>
      <c r="G369" s="8">
        <v>462123603</v>
      </c>
      <c r="H369" s="206" t="s">
        <v>1565</v>
      </c>
      <c r="I369" s="262" t="s">
        <v>844</v>
      </c>
      <c r="J369" s="264" t="s">
        <v>896</v>
      </c>
      <c r="K369" s="4">
        <v>5.0699999999999995E-2</v>
      </c>
      <c r="L369" s="4">
        <v>0</v>
      </c>
      <c r="M369" s="4">
        <v>3.7778427999999996E-2</v>
      </c>
      <c r="N369" s="263">
        <f t="shared" si="12"/>
        <v>0.2548633530571992</v>
      </c>
      <c r="O369" s="217">
        <v>5.1390147236666794E-2</v>
      </c>
      <c r="P369" s="264">
        <v>1</v>
      </c>
      <c r="Q369" s="265"/>
    </row>
    <row r="370" spans="1:17" ht="15" customHeight="1" x14ac:dyDescent="0.25">
      <c r="A370" s="208">
        <v>367</v>
      </c>
      <c r="B370" s="207" t="s">
        <v>501</v>
      </c>
      <c r="C370" s="207" t="s">
        <v>1177</v>
      </c>
      <c r="D370" s="207" t="s">
        <v>1258</v>
      </c>
      <c r="E370" s="207" t="s">
        <v>1432</v>
      </c>
      <c r="F370" s="206" t="s">
        <v>1433</v>
      </c>
      <c r="G370" s="8">
        <v>462123601</v>
      </c>
      <c r="H370" s="206" t="s">
        <v>1566</v>
      </c>
      <c r="I370" s="262" t="s">
        <v>844</v>
      </c>
      <c r="J370" s="264" t="s">
        <v>896</v>
      </c>
      <c r="K370" s="4">
        <v>0.6569999999999997</v>
      </c>
      <c r="L370" s="4">
        <v>0</v>
      </c>
      <c r="M370" s="4">
        <v>0.40631107700000008</v>
      </c>
      <c r="N370" s="263">
        <f t="shared" si="12"/>
        <v>0.38156609284627052</v>
      </c>
      <c r="O370" s="217">
        <v>0.73540648417769328</v>
      </c>
      <c r="P370" s="264">
        <v>1</v>
      </c>
      <c r="Q370" s="265"/>
    </row>
    <row r="371" spans="1:17" ht="15" customHeight="1" x14ac:dyDescent="0.25">
      <c r="A371" s="208">
        <v>368</v>
      </c>
      <c r="B371" s="207" t="s">
        <v>501</v>
      </c>
      <c r="C371" s="207" t="s">
        <v>1177</v>
      </c>
      <c r="D371" s="207" t="s">
        <v>1258</v>
      </c>
      <c r="E371" s="207" t="s">
        <v>1432</v>
      </c>
      <c r="F371" s="206" t="s">
        <v>978</v>
      </c>
      <c r="G371" s="8">
        <v>462122701</v>
      </c>
      <c r="H371" s="206" t="s">
        <v>1134</v>
      </c>
      <c r="I371" s="262" t="s">
        <v>844</v>
      </c>
      <c r="J371" s="264" t="s">
        <v>896</v>
      </c>
      <c r="K371" s="4">
        <v>2.0980000000000021</v>
      </c>
      <c r="L371" s="4">
        <v>0</v>
      </c>
      <c r="M371" s="4">
        <v>1.3077072039999926</v>
      </c>
      <c r="N371" s="263">
        <f t="shared" si="12"/>
        <v>0.37668865395615286</v>
      </c>
      <c r="O371" s="217">
        <v>0.61344102247336529</v>
      </c>
      <c r="P371" s="264">
        <v>1</v>
      </c>
      <c r="Q371" s="265"/>
    </row>
    <row r="372" spans="1:17" ht="15" customHeight="1" x14ac:dyDescent="0.25">
      <c r="A372" s="208">
        <v>369</v>
      </c>
      <c r="B372" s="207" t="s">
        <v>501</v>
      </c>
      <c r="C372" s="207" t="s">
        <v>1177</v>
      </c>
      <c r="D372" s="207" t="s">
        <v>1258</v>
      </c>
      <c r="E372" s="207" t="s">
        <v>1432</v>
      </c>
      <c r="F372" s="206" t="s">
        <v>978</v>
      </c>
      <c r="G372" s="8">
        <v>462122705</v>
      </c>
      <c r="H372" s="206" t="s">
        <v>1135</v>
      </c>
      <c r="I372" s="262" t="s">
        <v>844</v>
      </c>
      <c r="J372" s="264" t="s">
        <v>896</v>
      </c>
      <c r="K372" s="4">
        <v>0.2792</v>
      </c>
      <c r="L372" s="4">
        <v>0</v>
      </c>
      <c r="M372" s="4">
        <v>0.2269003159999998</v>
      </c>
      <c r="N372" s="263">
        <f t="shared" si="12"/>
        <v>0.18731978510028727</v>
      </c>
      <c r="O372" s="217">
        <v>0.47641853029277714</v>
      </c>
      <c r="P372" s="264">
        <v>1</v>
      </c>
      <c r="Q372" s="265"/>
    </row>
    <row r="373" spans="1:17" ht="15" customHeight="1" x14ac:dyDescent="0.25">
      <c r="A373" s="208">
        <v>370</v>
      </c>
      <c r="B373" s="207" t="s">
        <v>501</v>
      </c>
      <c r="C373" s="207" t="s">
        <v>1177</v>
      </c>
      <c r="D373" s="207" t="s">
        <v>1258</v>
      </c>
      <c r="E373" s="207" t="s">
        <v>1432</v>
      </c>
      <c r="F373" s="206" t="s">
        <v>978</v>
      </c>
      <c r="G373" s="8">
        <v>462122704</v>
      </c>
      <c r="H373" s="206" t="s">
        <v>978</v>
      </c>
      <c r="I373" s="262" t="s">
        <v>844</v>
      </c>
      <c r="J373" s="264" t="s">
        <v>896</v>
      </c>
      <c r="K373" s="4">
        <v>0.77039999999999964</v>
      </c>
      <c r="L373" s="4">
        <v>0</v>
      </c>
      <c r="M373" s="4">
        <v>0.59175467999999998</v>
      </c>
      <c r="N373" s="263">
        <f t="shared" si="12"/>
        <v>0.23188644859813051</v>
      </c>
      <c r="O373" s="217">
        <v>0.49399632639219881</v>
      </c>
      <c r="P373" s="264">
        <v>1</v>
      </c>
      <c r="Q373" s="265"/>
    </row>
    <row r="374" spans="1:17" ht="15" customHeight="1" x14ac:dyDescent="0.25">
      <c r="A374" s="208">
        <v>371</v>
      </c>
      <c r="B374" s="207" t="s">
        <v>501</v>
      </c>
      <c r="C374" s="207" t="s">
        <v>1177</v>
      </c>
      <c r="D374" s="207" t="s">
        <v>1258</v>
      </c>
      <c r="E374" s="207" t="s">
        <v>1434</v>
      </c>
      <c r="F374" s="206" t="s">
        <v>1449</v>
      </c>
      <c r="G374" s="8">
        <v>462132201</v>
      </c>
      <c r="H374" s="206" t="s">
        <v>840</v>
      </c>
      <c r="I374" s="262" t="s">
        <v>844</v>
      </c>
      <c r="J374" s="264" t="s">
        <v>896</v>
      </c>
      <c r="K374" s="4">
        <v>0.25119999999999998</v>
      </c>
      <c r="L374" s="4">
        <v>0</v>
      </c>
      <c r="M374" s="4">
        <v>0.18407566300000006</v>
      </c>
      <c r="N374" s="263">
        <f t="shared" si="12"/>
        <v>0.26721471735668761</v>
      </c>
      <c r="O374" s="217">
        <v>0.51581283347317552</v>
      </c>
      <c r="P374" s="264">
        <v>1</v>
      </c>
      <c r="Q374" s="265"/>
    </row>
    <row r="375" spans="1:17" ht="15" customHeight="1" x14ac:dyDescent="0.25">
      <c r="A375" s="208">
        <v>372</v>
      </c>
      <c r="B375" s="207" t="s">
        <v>501</v>
      </c>
      <c r="C375" s="207" t="s">
        <v>1177</v>
      </c>
      <c r="D375" s="207" t="s">
        <v>1258</v>
      </c>
      <c r="E375" s="207" t="s">
        <v>1434</v>
      </c>
      <c r="F375" s="206" t="s">
        <v>1449</v>
      </c>
      <c r="G375" s="8">
        <v>462132202</v>
      </c>
      <c r="H375" s="206" t="s">
        <v>1567</v>
      </c>
      <c r="I375" s="262" t="s">
        <v>844</v>
      </c>
      <c r="J375" s="264" t="s">
        <v>896</v>
      </c>
      <c r="K375" s="4">
        <v>0.24279999999999996</v>
      </c>
      <c r="L375" s="4">
        <v>0</v>
      </c>
      <c r="M375" s="4">
        <v>0.12586928600000008</v>
      </c>
      <c r="N375" s="263">
        <f t="shared" si="12"/>
        <v>0.48159272652388757</v>
      </c>
      <c r="O375" s="217">
        <v>0.66163587292329518</v>
      </c>
      <c r="P375" s="264">
        <v>1</v>
      </c>
      <c r="Q375" s="265"/>
    </row>
    <row r="376" spans="1:17" ht="15" customHeight="1" x14ac:dyDescent="0.25">
      <c r="A376" s="208">
        <v>373</v>
      </c>
      <c r="B376" s="207" t="s">
        <v>501</v>
      </c>
      <c r="C376" s="207" t="s">
        <v>1177</v>
      </c>
      <c r="D376" s="207" t="s">
        <v>1258</v>
      </c>
      <c r="E376" s="207" t="s">
        <v>1434</v>
      </c>
      <c r="F376" s="206" t="s">
        <v>982</v>
      </c>
      <c r="G376" s="8">
        <v>462133403</v>
      </c>
      <c r="H376" s="206" t="s">
        <v>1083</v>
      </c>
      <c r="I376" s="262" t="s">
        <v>844</v>
      </c>
      <c r="J376" s="264" t="s">
        <v>896</v>
      </c>
      <c r="K376" s="4">
        <v>0.25519999999999998</v>
      </c>
      <c r="L376" s="4">
        <v>0</v>
      </c>
      <c r="M376" s="4">
        <v>0.19722908400000005</v>
      </c>
      <c r="N376" s="263">
        <f t="shared" si="12"/>
        <v>0.22715876175548563</v>
      </c>
      <c r="O376" s="217">
        <v>0.44481355468393768</v>
      </c>
      <c r="P376" s="264">
        <v>1</v>
      </c>
      <c r="Q376" s="265"/>
    </row>
    <row r="377" spans="1:17" ht="15" customHeight="1" x14ac:dyDescent="0.25">
      <c r="A377" s="208">
        <v>374</v>
      </c>
      <c r="B377" s="207" t="s">
        <v>501</v>
      </c>
      <c r="C377" s="207" t="s">
        <v>1177</v>
      </c>
      <c r="D377" s="207" t="s">
        <v>1258</v>
      </c>
      <c r="E377" s="207" t="s">
        <v>1434</v>
      </c>
      <c r="F377" s="206" t="s">
        <v>981</v>
      </c>
      <c r="G377" s="8">
        <v>462132304</v>
      </c>
      <c r="H377" s="206" t="s">
        <v>1140</v>
      </c>
      <c r="I377" s="262" t="s">
        <v>844</v>
      </c>
      <c r="J377" s="264" t="s">
        <v>896</v>
      </c>
      <c r="K377" s="4">
        <v>0.1628</v>
      </c>
      <c r="L377" s="4">
        <v>0</v>
      </c>
      <c r="M377" s="4">
        <v>0.11574655</v>
      </c>
      <c r="N377" s="263">
        <f t="shared" si="12"/>
        <v>0.28902610565110565</v>
      </c>
      <c r="O377" s="217">
        <v>0.56685407727093728</v>
      </c>
      <c r="P377" s="264">
        <v>1</v>
      </c>
      <c r="Q377" s="265"/>
    </row>
    <row r="378" spans="1:17" ht="15" customHeight="1" x14ac:dyDescent="0.25">
      <c r="A378" s="208">
        <v>375</v>
      </c>
      <c r="B378" s="207" t="s">
        <v>501</v>
      </c>
      <c r="C378" s="207" t="s">
        <v>1177</v>
      </c>
      <c r="D378" s="207" t="s">
        <v>1258</v>
      </c>
      <c r="E378" s="207" t="s">
        <v>1434</v>
      </c>
      <c r="F378" s="206" t="s">
        <v>981</v>
      </c>
      <c r="G378" s="8">
        <v>462132303</v>
      </c>
      <c r="H378" s="206" t="s">
        <v>1139</v>
      </c>
      <c r="I378" s="262" t="s">
        <v>844</v>
      </c>
      <c r="J378" s="264" t="s">
        <v>896</v>
      </c>
      <c r="K378" s="4">
        <v>0.35240000000000005</v>
      </c>
      <c r="L378" s="4">
        <v>0</v>
      </c>
      <c r="M378" s="4">
        <v>0.29903702400000015</v>
      </c>
      <c r="N378" s="263">
        <f t="shared" si="12"/>
        <v>0.15142728717366596</v>
      </c>
      <c r="O378" s="217">
        <v>0.46140014623975001</v>
      </c>
      <c r="P378" s="264">
        <v>1</v>
      </c>
      <c r="Q378" s="265"/>
    </row>
    <row r="379" spans="1:17" ht="15" customHeight="1" x14ac:dyDescent="0.25">
      <c r="A379" s="208">
        <v>376</v>
      </c>
      <c r="B379" s="207" t="s">
        <v>501</v>
      </c>
      <c r="C379" s="207" t="s">
        <v>1177</v>
      </c>
      <c r="D379" s="207" t="s">
        <v>1258</v>
      </c>
      <c r="E379" s="207" t="s">
        <v>1434</v>
      </c>
      <c r="F379" s="206" t="s">
        <v>979</v>
      </c>
      <c r="G379" s="8">
        <v>462131602</v>
      </c>
      <c r="H379" s="206" t="s">
        <v>1568</v>
      </c>
      <c r="I379" s="262" t="s">
        <v>844</v>
      </c>
      <c r="J379" s="264" t="s">
        <v>896</v>
      </c>
      <c r="K379" s="4">
        <v>0.30179999999999996</v>
      </c>
      <c r="L379" s="4">
        <v>0</v>
      </c>
      <c r="M379" s="4">
        <v>0.17347256300000016</v>
      </c>
      <c r="N379" s="263">
        <f t="shared" si="12"/>
        <v>0.4252068820410862</v>
      </c>
      <c r="O379" s="217">
        <v>0.70352687438976336</v>
      </c>
      <c r="P379" s="264">
        <v>1</v>
      </c>
      <c r="Q379" s="265"/>
    </row>
    <row r="380" spans="1:17" ht="15" customHeight="1" x14ac:dyDescent="0.25">
      <c r="A380" s="208">
        <v>377</v>
      </c>
      <c r="B380" s="207" t="s">
        <v>501</v>
      </c>
      <c r="C380" s="207" t="s">
        <v>1177</v>
      </c>
      <c r="D380" s="207" t="s">
        <v>1258</v>
      </c>
      <c r="E380" s="207" t="s">
        <v>1434</v>
      </c>
      <c r="F380" s="206" t="s">
        <v>979</v>
      </c>
      <c r="G380" s="8">
        <v>462131603</v>
      </c>
      <c r="H380" s="206" t="s">
        <v>1137</v>
      </c>
      <c r="I380" s="262" t="s">
        <v>844</v>
      </c>
      <c r="J380" s="264" t="s">
        <v>896</v>
      </c>
      <c r="K380" s="4">
        <v>0.26019999999999999</v>
      </c>
      <c r="L380" s="4">
        <v>0</v>
      </c>
      <c r="M380" s="4">
        <v>0.23440112000000024</v>
      </c>
      <c r="N380" s="263">
        <f t="shared" si="12"/>
        <v>9.9150192159876055E-2</v>
      </c>
      <c r="O380" s="217">
        <v>0.37358617573626351</v>
      </c>
      <c r="P380" s="264">
        <v>1</v>
      </c>
      <c r="Q380" s="265"/>
    </row>
    <row r="381" spans="1:17" ht="15" customHeight="1" x14ac:dyDescent="0.25">
      <c r="A381" s="208">
        <v>378</v>
      </c>
      <c r="B381" s="207" t="s">
        <v>501</v>
      </c>
      <c r="C381" s="207" t="s">
        <v>1177</v>
      </c>
      <c r="D381" s="207" t="s">
        <v>1258</v>
      </c>
      <c r="E381" s="207" t="s">
        <v>1434</v>
      </c>
      <c r="F381" s="206" t="s">
        <v>983</v>
      </c>
      <c r="G381" s="8">
        <v>462133502</v>
      </c>
      <c r="H381" s="206" t="s">
        <v>1142</v>
      </c>
      <c r="I381" s="262" t="s">
        <v>844</v>
      </c>
      <c r="J381" s="264" t="s">
        <v>896</v>
      </c>
      <c r="K381" s="4">
        <v>0.24600000000000002</v>
      </c>
      <c r="L381" s="4">
        <v>0</v>
      </c>
      <c r="M381" s="4">
        <v>0.14858396400000004</v>
      </c>
      <c r="N381" s="263">
        <f t="shared" si="12"/>
        <v>0.3960001463414633</v>
      </c>
      <c r="O381" s="217">
        <v>0.66003907800723005</v>
      </c>
      <c r="P381" s="264">
        <v>1</v>
      </c>
      <c r="Q381" s="265"/>
    </row>
    <row r="382" spans="1:17" ht="15" customHeight="1" x14ac:dyDescent="0.25">
      <c r="A382" s="208">
        <v>379</v>
      </c>
      <c r="B382" s="207" t="s">
        <v>501</v>
      </c>
      <c r="C382" s="207" t="s">
        <v>1177</v>
      </c>
      <c r="D382" s="207" t="s">
        <v>1258</v>
      </c>
      <c r="E382" s="207" t="s">
        <v>1434</v>
      </c>
      <c r="F382" s="206" t="s">
        <v>983</v>
      </c>
      <c r="G382" s="8">
        <v>462133501</v>
      </c>
      <c r="H382" s="206" t="s">
        <v>1141</v>
      </c>
      <c r="I382" s="262" t="s">
        <v>844</v>
      </c>
      <c r="J382" s="264" t="s">
        <v>896</v>
      </c>
      <c r="K382" s="4">
        <v>0.29999999999999993</v>
      </c>
      <c r="L382" s="4">
        <v>0</v>
      </c>
      <c r="M382" s="4">
        <v>0.18301951500000019</v>
      </c>
      <c r="N382" s="263">
        <f t="shared" ref="N382:N389" si="13">(K382-M382)/K382</f>
        <v>0.38993494999999923</v>
      </c>
      <c r="O382" s="217">
        <v>0.67321813047416301</v>
      </c>
      <c r="P382" s="264">
        <v>1</v>
      </c>
      <c r="Q382" s="265"/>
    </row>
    <row r="383" spans="1:17" ht="15" customHeight="1" x14ac:dyDescent="0.25">
      <c r="A383" s="208">
        <v>380</v>
      </c>
      <c r="B383" s="207" t="s">
        <v>501</v>
      </c>
      <c r="C383" s="207" t="s">
        <v>1177</v>
      </c>
      <c r="D383" s="207" t="s">
        <v>1258</v>
      </c>
      <c r="E383" s="207" t="s">
        <v>1434</v>
      </c>
      <c r="F383" s="206" t="s">
        <v>983</v>
      </c>
      <c r="G383" s="8">
        <v>462133503</v>
      </c>
      <c r="H383" s="206" t="s">
        <v>1143</v>
      </c>
      <c r="I383" s="262" t="s">
        <v>844</v>
      </c>
      <c r="J383" s="264" t="s">
        <v>896</v>
      </c>
      <c r="K383" s="4">
        <v>0.21599999999999997</v>
      </c>
      <c r="L383" s="4">
        <v>0</v>
      </c>
      <c r="M383" s="4">
        <v>0.20391840100000014</v>
      </c>
      <c r="N383" s="263">
        <f t="shared" si="13"/>
        <v>5.5933328703702934E-2</v>
      </c>
      <c r="O383" s="217">
        <v>0.49624911358290336</v>
      </c>
      <c r="P383" s="264">
        <v>1</v>
      </c>
      <c r="Q383" s="265"/>
    </row>
    <row r="384" spans="1:17" ht="15" customHeight="1" x14ac:dyDescent="0.25">
      <c r="A384" s="208">
        <v>381</v>
      </c>
      <c r="B384" s="207" t="s">
        <v>501</v>
      </c>
      <c r="C384" s="207" t="s">
        <v>1177</v>
      </c>
      <c r="D384" s="207" t="s">
        <v>1258</v>
      </c>
      <c r="E384" s="207" t="s">
        <v>1434</v>
      </c>
      <c r="F384" s="206" t="s">
        <v>894</v>
      </c>
      <c r="G384" s="8">
        <v>462131701</v>
      </c>
      <c r="H384" s="206" t="s">
        <v>894</v>
      </c>
      <c r="I384" s="262" t="s">
        <v>844</v>
      </c>
      <c r="J384" s="264" t="s">
        <v>896</v>
      </c>
      <c r="K384" s="4">
        <v>1.1043000000000001</v>
      </c>
      <c r="L384" s="4">
        <v>0</v>
      </c>
      <c r="M384" s="4">
        <v>1.0067007730000002</v>
      </c>
      <c r="N384" s="263">
        <f t="shared" si="13"/>
        <v>8.8381080322376071E-2</v>
      </c>
      <c r="O384" s="217">
        <v>0.62760784608794906</v>
      </c>
      <c r="P384" s="264">
        <v>1</v>
      </c>
      <c r="Q384" s="265"/>
    </row>
    <row r="385" spans="1:17" ht="15" customHeight="1" x14ac:dyDescent="0.25">
      <c r="A385" s="208">
        <v>382</v>
      </c>
      <c r="B385" s="207" t="s">
        <v>501</v>
      </c>
      <c r="C385" s="207" t="s">
        <v>1177</v>
      </c>
      <c r="D385" s="207" t="s">
        <v>1258</v>
      </c>
      <c r="E385" s="207" t="s">
        <v>1434</v>
      </c>
      <c r="F385" s="206" t="s">
        <v>894</v>
      </c>
      <c r="G385" s="8">
        <v>462131702</v>
      </c>
      <c r="H385" s="206" t="s">
        <v>1569</v>
      </c>
      <c r="I385" s="262" t="s">
        <v>844</v>
      </c>
      <c r="J385" s="264" t="s">
        <v>896</v>
      </c>
      <c r="K385" s="4">
        <v>0.38959999999999995</v>
      </c>
      <c r="L385" s="4">
        <v>0</v>
      </c>
      <c r="M385" s="4">
        <v>0.30740195399999998</v>
      </c>
      <c r="N385" s="263">
        <f t="shared" si="13"/>
        <v>0.21098061088295683</v>
      </c>
      <c r="O385" s="217">
        <v>0.50153807640435066</v>
      </c>
      <c r="P385" s="264">
        <v>1</v>
      </c>
      <c r="Q385" s="265"/>
    </row>
    <row r="386" spans="1:17" ht="15" customHeight="1" x14ac:dyDescent="0.25">
      <c r="A386" s="208">
        <v>383</v>
      </c>
      <c r="B386" s="207" t="s">
        <v>501</v>
      </c>
      <c r="C386" s="207" t="s">
        <v>1177</v>
      </c>
      <c r="D386" s="207" t="s">
        <v>1258</v>
      </c>
      <c r="E386" s="207" t="s">
        <v>1434</v>
      </c>
      <c r="F386" s="206" t="s">
        <v>980</v>
      </c>
      <c r="G386" s="8">
        <v>462131801</v>
      </c>
      <c r="H386" s="206" t="s">
        <v>1570</v>
      </c>
      <c r="I386" s="262" t="s">
        <v>844</v>
      </c>
      <c r="J386" s="264" t="s">
        <v>896</v>
      </c>
      <c r="K386" s="4">
        <v>0.2407</v>
      </c>
      <c r="L386" s="4">
        <v>0</v>
      </c>
      <c r="M386" s="4">
        <v>0.16622664000000023</v>
      </c>
      <c r="N386" s="263">
        <f t="shared" si="13"/>
        <v>0.30940324054839952</v>
      </c>
      <c r="O386" s="217">
        <v>0.60024259645810574</v>
      </c>
      <c r="P386" s="264">
        <v>1</v>
      </c>
      <c r="Q386" s="265"/>
    </row>
    <row r="387" spans="1:17" ht="15" customHeight="1" x14ac:dyDescent="0.25">
      <c r="A387" s="208">
        <v>384</v>
      </c>
      <c r="B387" s="207" t="s">
        <v>501</v>
      </c>
      <c r="C387" s="207" t="s">
        <v>1177</v>
      </c>
      <c r="D387" s="207" t="s">
        <v>1258</v>
      </c>
      <c r="E387" s="207" t="s">
        <v>1434</v>
      </c>
      <c r="F387" s="206" t="s">
        <v>980</v>
      </c>
      <c r="G387" s="8">
        <v>462131802</v>
      </c>
      <c r="H387" s="206" t="s">
        <v>1138</v>
      </c>
      <c r="I387" s="262" t="s">
        <v>844</v>
      </c>
      <c r="J387" s="264" t="s">
        <v>896</v>
      </c>
      <c r="K387" s="4">
        <v>0.7359</v>
      </c>
      <c r="L387" s="4">
        <v>0</v>
      </c>
      <c r="M387" s="4">
        <v>0.63977391200000078</v>
      </c>
      <c r="N387" s="263">
        <f t="shared" si="13"/>
        <v>0.13062384563119883</v>
      </c>
      <c r="O387" s="217">
        <v>0.44342672271618278</v>
      </c>
      <c r="P387" s="264">
        <v>1</v>
      </c>
      <c r="Q387" s="265"/>
    </row>
    <row r="388" spans="1:17" ht="15" customHeight="1" x14ac:dyDescent="0.25">
      <c r="A388" s="208">
        <v>385</v>
      </c>
      <c r="B388" s="207" t="s">
        <v>501</v>
      </c>
      <c r="C388" s="207" t="s">
        <v>1177</v>
      </c>
      <c r="D388" s="207" t="s">
        <v>1258</v>
      </c>
      <c r="E388" s="207" t="s">
        <v>1434</v>
      </c>
      <c r="F388" s="206" t="s">
        <v>980</v>
      </c>
      <c r="G388" s="8">
        <v>462131804</v>
      </c>
      <c r="H388" s="206" t="s">
        <v>1571</v>
      </c>
      <c r="I388" s="262" t="s">
        <v>844</v>
      </c>
      <c r="J388" s="264" t="s">
        <v>896</v>
      </c>
      <c r="K388" s="4">
        <v>0.36420000000000002</v>
      </c>
      <c r="L388" s="4">
        <v>0</v>
      </c>
      <c r="M388" s="4">
        <v>0.29330046799999998</v>
      </c>
      <c r="N388" s="263">
        <f t="shared" si="13"/>
        <v>0.19467197144426149</v>
      </c>
      <c r="O388" s="217">
        <v>0.4370086537556479</v>
      </c>
      <c r="P388" s="264">
        <v>1</v>
      </c>
      <c r="Q388" s="265"/>
    </row>
    <row r="389" spans="1:17" ht="15" customHeight="1" x14ac:dyDescent="0.25">
      <c r="A389" s="208">
        <v>386</v>
      </c>
      <c r="B389" s="207" t="s">
        <v>501</v>
      </c>
      <c r="C389" s="207" t="s">
        <v>1177</v>
      </c>
      <c r="D389" s="207" t="s">
        <v>1258</v>
      </c>
      <c r="E389" s="207" t="s">
        <v>1434</v>
      </c>
      <c r="F389" s="206" t="s">
        <v>830</v>
      </c>
      <c r="G389" s="8">
        <v>462132902</v>
      </c>
      <c r="H389" s="206" t="s">
        <v>1572</v>
      </c>
      <c r="I389" s="262" t="s">
        <v>844</v>
      </c>
      <c r="J389" s="264" t="s">
        <v>896</v>
      </c>
      <c r="K389" s="4">
        <v>0.30059999999999998</v>
      </c>
      <c r="L389" s="4">
        <v>0</v>
      </c>
      <c r="M389" s="4">
        <v>0.18434567000000002</v>
      </c>
      <c r="N389" s="263">
        <f t="shared" si="13"/>
        <v>0.38674095143047227</v>
      </c>
      <c r="O389" s="217">
        <v>0.52833841998261077</v>
      </c>
      <c r="P389" s="264">
        <v>1</v>
      </c>
      <c r="Q389" s="265"/>
    </row>
    <row r="390" spans="1:17" ht="15" customHeight="1" x14ac:dyDescent="0.25"/>
    <row r="391" spans="1:17" ht="15" customHeight="1" x14ac:dyDescent="0.25"/>
    <row r="392" spans="1:17" ht="15" customHeight="1" x14ac:dyDescent="0.25"/>
    <row r="393" spans="1:17" ht="15" customHeight="1" x14ac:dyDescent="0.25"/>
    <row r="394" spans="1:17" ht="15" customHeight="1" x14ac:dyDescent="0.25"/>
    <row r="395" spans="1:17" ht="15" customHeight="1" x14ac:dyDescent="0.25"/>
    <row r="396" spans="1:17" ht="15" customHeight="1" x14ac:dyDescent="0.25"/>
    <row r="397" spans="1:17" ht="15" customHeight="1" x14ac:dyDescent="0.25"/>
    <row r="398" spans="1:17" ht="15" customHeight="1" x14ac:dyDescent="0.25"/>
    <row r="399" spans="1:17" ht="15" customHeight="1" x14ac:dyDescent="0.25"/>
    <row r="400" spans="1:17"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row r="1228" ht="15" customHeight="1" x14ac:dyDescent="0.25"/>
    <row r="1229" ht="15" customHeight="1" x14ac:dyDescent="0.25"/>
    <row r="1230" ht="15" customHeight="1" x14ac:dyDescent="0.25"/>
    <row r="1231" ht="15" customHeight="1" x14ac:dyDescent="0.25"/>
    <row r="1232" ht="15" customHeight="1" x14ac:dyDescent="0.25"/>
    <row r="1233" ht="15" customHeight="1" x14ac:dyDescent="0.25"/>
    <row r="1234" ht="15" customHeight="1" x14ac:dyDescent="0.25"/>
    <row r="1235" ht="15" customHeight="1" x14ac:dyDescent="0.25"/>
    <row r="1236" ht="15" customHeight="1" x14ac:dyDescent="0.25"/>
    <row r="1237" ht="15" customHeight="1" x14ac:dyDescent="0.25"/>
    <row r="1238" ht="15" customHeight="1" x14ac:dyDescent="0.25"/>
    <row r="1239" ht="15" customHeight="1" x14ac:dyDescent="0.25"/>
    <row r="1240" ht="15" customHeight="1" x14ac:dyDescent="0.25"/>
    <row r="1241" ht="15" customHeight="1" x14ac:dyDescent="0.25"/>
    <row r="1242" ht="15" customHeight="1" x14ac:dyDescent="0.25"/>
    <row r="1243" ht="15" customHeight="1" x14ac:dyDescent="0.25"/>
    <row r="1244" ht="15" customHeight="1" x14ac:dyDescent="0.25"/>
    <row r="1245" ht="15" customHeight="1" x14ac:dyDescent="0.25"/>
    <row r="1246" ht="15" customHeight="1" x14ac:dyDescent="0.25"/>
    <row r="1247" ht="15" customHeight="1" x14ac:dyDescent="0.25"/>
    <row r="1248" ht="15" customHeight="1" x14ac:dyDescent="0.25"/>
    <row r="1249" ht="15" customHeight="1" x14ac:dyDescent="0.25"/>
    <row r="1250" ht="15" customHeight="1" x14ac:dyDescent="0.25"/>
    <row r="1251" ht="15" customHeight="1" x14ac:dyDescent="0.25"/>
    <row r="1252" ht="15" customHeight="1" x14ac:dyDescent="0.25"/>
    <row r="1253" ht="15" customHeight="1" x14ac:dyDescent="0.25"/>
    <row r="1254" ht="15" customHeight="1" x14ac:dyDescent="0.25"/>
    <row r="1255" ht="15" customHeight="1" x14ac:dyDescent="0.25"/>
    <row r="1256" ht="15" customHeight="1" x14ac:dyDescent="0.25"/>
    <row r="1257" ht="15" customHeight="1" x14ac:dyDescent="0.25"/>
    <row r="1258" ht="15" customHeight="1" x14ac:dyDescent="0.25"/>
    <row r="1259" ht="15" customHeight="1" x14ac:dyDescent="0.25"/>
    <row r="1260" ht="15" customHeight="1" x14ac:dyDescent="0.25"/>
    <row r="1261" ht="15" customHeight="1" x14ac:dyDescent="0.25"/>
    <row r="1262" ht="15" customHeight="1" x14ac:dyDescent="0.25"/>
    <row r="1263" ht="15" customHeight="1" x14ac:dyDescent="0.25"/>
    <row r="1264" ht="15" customHeight="1" x14ac:dyDescent="0.25"/>
    <row r="1265" ht="15" customHeight="1" x14ac:dyDescent="0.25"/>
    <row r="1266" ht="15" customHeight="1" x14ac:dyDescent="0.25"/>
    <row r="1267" ht="15" customHeight="1" x14ac:dyDescent="0.25"/>
    <row r="1268" ht="15" customHeight="1" x14ac:dyDescent="0.25"/>
    <row r="1269" ht="15" customHeight="1" x14ac:dyDescent="0.25"/>
    <row r="1270" ht="15" customHeight="1" x14ac:dyDescent="0.25"/>
    <row r="1271" ht="15" customHeight="1" x14ac:dyDescent="0.25"/>
    <row r="1272" ht="15" customHeight="1" x14ac:dyDescent="0.25"/>
    <row r="1273" ht="15" customHeight="1" x14ac:dyDescent="0.25"/>
    <row r="1274" ht="15" customHeight="1" x14ac:dyDescent="0.25"/>
    <row r="1275" ht="15" customHeight="1" x14ac:dyDescent="0.25"/>
    <row r="1276" ht="15" customHeight="1" x14ac:dyDescent="0.25"/>
    <row r="1277" ht="15" customHeight="1" x14ac:dyDescent="0.25"/>
    <row r="1278" ht="15" customHeight="1" x14ac:dyDescent="0.25"/>
    <row r="1279" ht="15" customHeight="1" x14ac:dyDescent="0.25"/>
    <row r="1280" ht="15" customHeight="1" x14ac:dyDescent="0.25"/>
    <row r="1281" ht="15" customHeight="1" x14ac:dyDescent="0.25"/>
    <row r="1282" ht="15" customHeight="1" x14ac:dyDescent="0.25"/>
    <row r="1283" ht="15" customHeight="1" x14ac:dyDescent="0.25"/>
    <row r="1284" ht="15" customHeight="1" x14ac:dyDescent="0.25"/>
    <row r="1285" ht="15" customHeight="1" x14ac:dyDescent="0.25"/>
    <row r="1286" ht="15" customHeight="1" x14ac:dyDescent="0.25"/>
    <row r="1287" ht="15" customHeight="1" x14ac:dyDescent="0.25"/>
    <row r="1288" ht="15" customHeight="1" x14ac:dyDescent="0.25"/>
    <row r="1289" ht="15" customHeight="1" x14ac:dyDescent="0.25"/>
    <row r="1290" ht="15" customHeight="1" x14ac:dyDescent="0.25"/>
    <row r="1291" ht="15" customHeight="1" x14ac:dyDescent="0.25"/>
    <row r="1292" ht="15" customHeight="1" x14ac:dyDescent="0.25"/>
    <row r="1293" ht="15" customHeight="1" x14ac:dyDescent="0.25"/>
    <row r="1294" ht="15" customHeight="1" x14ac:dyDescent="0.25"/>
    <row r="1295" ht="15" customHeight="1" x14ac:dyDescent="0.25"/>
    <row r="1296" ht="15" customHeight="1" x14ac:dyDescent="0.25"/>
    <row r="1297" ht="15" customHeight="1" x14ac:dyDescent="0.25"/>
    <row r="1298" ht="15" customHeight="1" x14ac:dyDescent="0.25"/>
    <row r="1299" ht="15" customHeight="1" x14ac:dyDescent="0.25"/>
    <row r="1300" ht="15" customHeight="1" x14ac:dyDescent="0.25"/>
    <row r="1301" ht="15" customHeight="1" x14ac:dyDescent="0.25"/>
    <row r="1302" ht="15" customHeight="1" x14ac:dyDescent="0.25"/>
    <row r="1303" ht="15" customHeight="1" x14ac:dyDescent="0.25"/>
    <row r="1304" ht="15" customHeight="1" x14ac:dyDescent="0.25"/>
    <row r="1305" ht="15" customHeight="1" x14ac:dyDescent="0.25"/>
    <row r="1306" ht="15" customHeight="1" x14ac:dyDescent="0.25"/>
    <row r="1307" ht="15" customHeight="1" x14ac:dyDescent="0.25"/>
    <row r="1308" ht="15" customHeight="1" x14ac:dyDescent="0.25"/>
    <row r="1309" ht="15" customHeight="1" x14ac:dyDescent="0.25"/>
    <row r="1310" ht="15" customHeight="1" x14ac:dyDescent="0.25"/>
    <row r="1311" ht="15" customHeight="1" x14ac:dyDescent="0.25"/>
    <row r="1312" ht="15" customHeight="1" x14ac:dyDescent="0.25"/>
    <row r="1313" ht="15" customHeight="1" x14ac:dyDescent="0.25"/>
    <row r="1314" ht="15" customHeight="1" x14ac:dyDescent="0.25"/>
    <row r="1315" ht="15" customHeight="1" x14ac:dyDescent="0.25"/>
    <row r="1316" ht="15" customHeight="1" x14ac:dyDescent="0.25"/>
    <row r="1317" ht="15" customHeight="1" x14ac:dyDescent="0.25"/>
    <row r="1318" ht="15" customHeight="1" x14ac:dyDescent="0.25"/>
    <row r="1319" ht="15" customHeight="1" x14ac:dyDescent="0.25"/>
    <row r="1320" ht="15" customHeight="1" x14ac:dyDescent="0.25"/>
    <row r="1321" ht="15" customHeight="1" x14ac:dyDescent="0.25"/>
    <row r="1322" ht="15" customHeight="1" x14ac:dyDescent="0.25"/>
    <row r="1323" ht="15" customHeight="1" x14ac:dyDescent="0.25"/>
    <row r="1324" ht="15" customHeight="1" x14ac:dyDescent="0.25"/>
    <row r="1325" ht="15" customHeight="1" x14ac:dyDescent="0.25"/>
    <row r="1326" ht="15" customHeight="1" x14ac:dyDescent="0.25"/>
    <row r="1327" ht="15" customHeight="1" x14ac:dyDescent="0.25"/>
    <row r="1328" ht="15" customHeight="1" x14ac:dyDescent="0.25"/>
    <row r="1329" ht="15" customHeight="1" x14ac:dyDescent="0.25"/>
    <row r="1330" ht="15" customHeight="1" x14ac:dyDescent="0.25"/>
    <row r="1331" ht="15" customHeight="1" x14ac:dyDescent="0.25"/>
    <row r="1332" ht="15" customHeight="1" x14ac:dyDescent="0.25"/>
    <row r="1333" ht="15" customHeight="1" x14ac:dyDescent="0.25"/>
    <row r="1334" ht="15" customHeight="1" x14ac:dyDescent="0.25"/>
    <row r="1335" ht="15" customHeight="1" x14ac:dyDescent="0.25"/>
    <row r="1336" ht="15" customHeight="1" x14ac:dyDescent="0.25"/>
    <row r="1337" ht="15" customHeight="1" x14ac:dyDescent="0.25"/>
    <row r="1338" ht="15" customHeight="1" x14ac:dyDescent="0.25"/>
    <row r="1339" ht="15" customHeight="1" x14ac:dyDescent="0.25"/>
    <row r="1340" ht="15" customHeight="1" x14ac:dyDescent="0.25"/>
    <row r="1341" ht="15" customHeight="1" x14ac:dyDescent="0.25"/>
    <row r="1342" ht="15" customHeight="1" x14ac:dyDescent="0.25"/>
    <row r="1343" ht="15" customHeight="1" x14ac:dyDescent="0.25"/>
    <row r="1344" ht="15" customHeight="1" x14ac:dyDescent="0.25"/>
    <row r="1345" ht="15" customHeight="1" x14ac:dyDescent="0.25"/>
    <row r="1346" ht="15" customHeight="1" x14ac:dyDescent="0.25"/>
    <row r="1347" ht="15" customHeight="1" x14ac:dyDescent="0.25"/>
    <row r="1348" ht="15" customHeight="1" x14ac:dyDescent="0.25"/>
    <row r="1349" ht="15" customHeight="1" x14ac:dyDescent="0.25"/>
    <row r="1350" ht="15" customHeight="1" x14ac:dyDescent="0.25"/>
    <row r="1351" ht="15" customHeight="1" x14ac:dyDescent="0.25"/>
    <row r="1352" ht="15" customHeight="1" x14ac:dyDescent="0.25"/>
    <row r="1353" ht="15" customHeight="1" x14ac:dyDescent="0.25"/>
    <row r="1354" ht="15" customHeight="1" x14ac:dyDescent="0.25"/>
    <row r="1355" ht="15" customHeight="1" x14ac:dyDescent="0.25"/>
    <row r="1356" ht="15" customHeight="1" x14ac:dyDescent="0.25"/>
    <row r="1357" ht="15" customHeight="1" x14ac:dyDescent="0.25"/>
    <row r="1358" ht="15" customHeight="1" x14ac:dyDescent="0.25"/>
    <row r="1359" ht="15" customHeight="1" x14ac:dyDescent="0.25"/>
    <row r="1360" ht="15" customHeight="1" x14ac:dyDescent="0.25"/>
    <row r="1361" ht="15" customHeight="1" x14ac:dyDescent="0.25"/>
    <row r="1362" ht="15" customHeight="1" x14ac:dyDescent="0.25"/>
    <row r="1363" ht="15" customHeight="1" x14ac:dyDescent="0.25"/>
    <row r="1364" ht="15" customHeight="1" x14ac:dyDescent="0.25"/>
    <row r="1365" ht="15" customHeight="1" x14ac:dyDescent="0.25"/>
    <row r="1366" ht="15" customHeight="1" x14ac:dyDescent="0.25"/>
    <row r="1367" ht="15" customHeight="1" x14ac:dyDescent="0.25"/>
    <row r="1368" ht="15" customHeight="1" x14ac:dyDescent="0.25"/>
    <row r="1369" ht="15" customHeight="1" x14ac:dyDescent="0.25"/>
    <row r="1370" ht="15" customHeight="1" x14ac:dyDescent="0.25"/>
    <row r="1371" ht="15" customHeight="1" x14ac:dyDescent="0.25"/>
    <row r="1372" ht="15" customHeight="1" x14ac:dyDescent="0.25"/>
    <row r="1373" ht="15" customHeight="1" x14ac:dyDescent="0.25"/>
    <row r="1374" ht="15" customHeight="1" x14ac:dyDescent="0.25"/>
    <row r="1375" ht="15" customHeight="1" x14ac:dyDescent="0.25"/>
    <row r="1376" ht="15" customHeight="1" x14ac:dyDescent="0.25"/>
    <row r="1377" ht="15" customHeight="1" x14ac:dyDescent="0.25"/>
    <row r="1378" ht="15" customHeight="1" x14ac:dyDescent="0.25"/>
    <row r="1379" ht="15" customHeight="1" x14ac:dyDescent="0.25"/>
    <row r="1380" ht="15" customHeight="1" x14ac:dyDescent="0.25"/>
    <row r="1381" ht="15" customHeight="1" x14ac:dyDescent="0.25"/>
    <row r="1382" ht="15" customHeight="1" x14ac:dyDescent="0.25"/>
    <row r="1383" ht="15" customHeight="1" x14ac:dyDescent="0.25"/>
    <row r="1384" ht="15" customHeight="1" x14ac:dyDescent="0.25"/>
    <row r="1385" ht="15" customHeight="1" x14ac:dyDescent="0.25"/>
    <row r="1386" ht="15" customHeight="1" x14ac:dyDescent="0.25"/>
    <row r="1387" ht="15" customHeight="1" x14ac:dyDescent="0.25"/>
    <row r="1388" ht="15" customHeight="1" x14ac:dyDescent="0.25"/>
    <row r="1389" ht="15" customHeight="1" x14ac:dyDescent="0.25"/>
    <row r="1390" ht="15" customHeight="1" x14ac:dyDescent="0.25"/>
    <row r="1391" ht="15" customHeight="1" x14ac:dyDescent="0.25"/>
    <row r="1392" ht="15" customHeight="1" x14ac:dyDescent="0.25"/>
    <row r="1393" ht="15" customHeight="1" x14ac:dyDescent="0.25"/>
    <row r="1394" ht="15" customHeight="1" x14ac:dyDescent="0.25"/>
    <row r="1395" ht="15" customHeight="1" x14ac:dyDescent="0.25"/>
    <row r="1396" ht="15" customHeight="1" x14ac:dyDescent="0.25"/>
    <row r="1397" ht="15" customHeight="1" x14ac:dyDescent="0.25"/>
    <row r="1398" ht="15" customHeight="1" x14ac:dyDescent="0.25"/>
    <row r="1399" ht="15" customHeight="1" x14ac:dyDescent="0.25"/>
    <row r="1400" ht="15" customHeight="1" x14ac:dyDescent="0.25"/>
    <row r="1401" ht="15" customHeight="1" x14ac:dyDescent="0.25"/>
    <row r="1402" ht="15" customHeight="1" x14ac:dyDescent="0.25"/>
    <row r="1403" ht="15" customHeight="1" x14ac:dyDescent="0.25"/>
    <row r="1404" ht="15" customHeight="1" x14ac:dyDescent="0.25"/>
    <row r="1405" ht="15" customHeight="1" x14ac:dyDescent="0.25"/>
    <row r="1406" ht="15" customHeight="1" x14ac:dyDescent="0.25"/>
    <row r="1407" ht="15" customHeight="1" x14ac:dyDescent="0.25"/>
    <row r="1408" ht="15" customHeight="1" x14ac:dyDescent="0.25"/>
    <row r="1409" ht="15" customHeight="1" x14ac:dyDescent="0.25"/>
    <row r="1410" ht="15" customHeight="1" x14ac:dyDescent="0.25"/>
    <row r="1411" ht="15" customHeight="1" x14ac:dyDescent="0.25"/>
    <row r="1412" ht="15" customHeight="1" x14ac:dyDescent="0.25"/>
    <row r="1413" ht="15" customHeight="1" x14ac:dyDescent="0.25"/>
    <row r="1414" ht="15" customHeight="1" x14ac:dyDescent="0.25"/>
    <row r="1415" ht="15" customHeight="1" x14ac:dyDescent="0.25"/>
    <row r="1416" ht="15" customHeight="1" x14ac:dyDescent="0.25"/>
    <row r="1417" ht="15" customHeight="1" x14ac:dyDescent="0.25"/>
    <row r="1418" ht="15" customHeight="1" x14ac:dyDescent="0.25"/>
    <row r="1419" ht="15" customHeight="1" x14ac:dyDescent="0.25"/>
    <row r="1420" ht="15" customHeight="1" x14ac:dyDescent="0.25"/>
    <row r="1421" ht="15" customHeight="1" x14ac:dyDescent="0.25"/>
    <row r="1422" ht="15" customHeight="1" x14ac:dyDescent="0.25"/>
    <row r="1423" ht="15" customHeight="1" x14ac:dyDescent="0.25"/>
    <row r="1424" ht="15" customHeight="1" x14ac:dyDescent="0.25"/>
    <row r="1425" ht="15" customHeight="1" x14ac:dyDescent="0.25"/>
    <row r="1426" ht="15" customHeight="1" x14ac:dyDescent="0.25"/>
    <row r="1427" ht="15" customHeight="1" x14ac:dyDescent="0.25"/>
    <row r="1428" ht="15" customHeight="1" x14ac:dyDescent="0.25"/>
    <row r="1429" ht="15" customHeight="1" x14ac:dyDescent="0.25"/>
    <row r="1430" ht="15" customHeight="1" x14ac:dyDescent="0.25"/>
    <row r="1431" ht="15" customHeight="1" x14ac:dyDescent="0.25"/>
    <row r="1432" ht="15" customHeight="1" x14ac:dyDescent="0.25"/>
    <row r="1433" ht="15" customHeight="1" x14ac:dyDescent="0.25"/>
    <row r="1434" ht="15" customHeight="1" x14ac:dyDescent="0.25"/>
    <row r="1435" ht="15" customHeight="1" x14ac:dyDescent="0.25"/>
    <row r="1436" ht="15" customHeight="1" x14ac:dyDescent="0.25"/>
    <row r="1437" ht="15" customHeight="1" x14ac:dyDescent="0.25"/>
    <row r="1438" ht="15" customHeight="1" x14ac:dyDescent="0.25"/>
    <row r="1439" ht="15" customHeight="1" x14ac:dyDescent="0.25"/>
    <row r="1440" ht="15" customHeight="1" x14ac:dyDescent="0.25"/>
    <row r="1441" ht="15" customHeight="1" x14ac:dyDescent="0.25"/>
    <row r="1442" ht="15" customHeight="1" x14ac:dyDescent="0.25"/>
    <row r="1443" ht="15" customHeight="1" x14ac:dyDescent="0.25"/>
    <row r="1444" ht="15" customHeight="1" x14ac:dyDescent="0.25"/>
    <row r="1445" ht="15" customHeight="1" x14ac:dyDescent="0.25"/>
    <row r="1446" ht="15" customHeight="1" x14ac:dyDescent="0.25"/>
    <row r="1447" ht="15" customHeight="1" x14ac:dyDescent="0.25"/>
    <row r="1448" ht="15" customHeight="1" x14ac:dyDescent="0.25"/>
    <row r="1449" ht="15" customHeight="1" x14ac:dyDescent="0.25"/>
    <row r="1450" ht="15" customHeight="1" x14ac:dyDescent="0.25"/>
    <row r="1451" ht="15" customHeight="1" x14ac:dyDescent="0.25"/>
    <row r="1452" ht="15" customHeight="1" x14ac:dyDescent="0.25"/>
    <row r="1453" ht="15" customHeight="1" x14ac:dyDescent="0.25"/>
    <row r="1454" ht="15" customHeight="1" x14ac:dyDescent="0.25"/>
    <row r="1455" ht="15" customHeight="1" x14ac:dyDescent="0.25"/>
    <row r="1456" ht="15" customHeight="1" x14ac:dyDescent="0.25"/>
    <row r="1457" ht="15" customHeight="1" x14ac:dyDescent="0.25"/>
    <row r="1458" ht="15" customHeight="1" x14ac:dyDescent="0.25"/>
    <row r="1459" ht="15" customHeight="1" x14ac:dyDescent="0.25"/>
    <row r="1460" ht="15" customHeight="1" x14ac:dyDescent="0.25"/>
    <row r="1461" ht="15" customHeight="1" x14ac:dyDescent="0.25"/>
    <row r="1462" ht="15" customHeight="1" x14ac:dyDescent="0.25"/>
    <row r="1463" ht="15" customHeight="1" x14ac:dyDescent="0.25"/>
    <row r="1464" ht="15" customHeight="1" x14ac:dyDescent="0.25"/>
    <row r="1465" ht="15" customHeight="1" x14ac:dyDescent="0.25"/>
    <row r="1466" ht="15" customHeight="1" x14ac:dyDescent="0.25"/>
    <row r="1467" ht="15" customHeight="1" x14ac:dyDescent="0.25"/>
    <row r="1468" ht="15" customHeight="1" x14ac:dyDescent="0.25"/>
    <row r="1469" ht="15" customHeight="1" x14ac:dyDescent="0.25"/>
    <row r="1470" ht="15" customHeight="1" x14ac:dyDescent="0.25"/>
    <row r="1471" ht="15" customHeight="1" x14ac:dyDescent="0.25"/>
    <row r="1472" ht="15" customHeight="1" x14ac:dyDescent="0.25"/>
    <row r="1473" ht="15" customHeight="1" x14ac:dyDescent="0.25"/>
    <row r="1474" ht="15" customHeight="1" x14ac:dyDescent="0.25"/>
    <row r="1475" ht="15" customHeight="1" x14ac:dyDescent="0.25"/>
    <row r="1476" ht="15" customHeight="1" x14ac:dyDescent="0.25"/>
    <row r="1477" ht="15" customHeight="1" x14ac:dyDescent="0.25"/>
    <row r="1478" ht="15" customHeight="1" x14ac:dyDescent="0.25"/>
    <row r="1479" ht="15" customHeight="1" x14ac:dyDescent="0.25"/>
    <row r="1480" ht="15" customHeight="1" x14ac:dyDescent="0.25"/>
    <row r="1481" ht="15" customHeight="1" x14ac:dyDescent="0.25"/>
    <row r="1482" ht="15" customHeight="1" x14ac:dyDescent="0.25"/>
    <row r="1483" ht="15" customHeight="1" x14ac:dyDescent="0.25"/>
    <row r="1484" ht="15" customHeight="1" x14ac:dyDescent="0.25"/>
    <row r="1485" ht="15" customHeight="1" x14ac:dyDescent="0.25"/>
    <row r="1486" ht="15" customHeight="1" x14ac:dyDescent="0.25"/>
    <row r="1487" ht="15" customHeight="1" x14ac:dyDescent="0.25"/>
    <row r="1488" ht="15" customHeight="1" x14ac:dyDescent="0.25"/>
    <row r="1489" ht="15" customHeight="1" x14ac:dyDescent="0.25"/>
    <row r="1490" ht="15" customHeight="1" x14ac:dyDescent="0.25"/>
    <row r="1491" ht="15" customHeight="1" x14ac:dyDescent="0.25"/>
    <row r="1492" ht="15" customHeight="1" x14ac:dyDescent="0.25"/>
    <row r="1493" ht="15" customHeight="1" x14ac:dyDescent="0.25"/>
    <row r="1494" ht="15" customHeight="1" x14ac:dyDescent="0.25"/>
    <row r="1495" ht="15" customHeight="1" x14ac:dyDescent="0.25"/>
    <row r="1496" ht="15" customHeight="1" x14ac:dyDescent="0.25"/>
    <row r="1497" ht="15" customHeight="1" x14ac:dyDescent="0.25"/>
    <row r="1498" ht="15" customHeight="1" x14ac:dyDescent="0.25"/>
    <row r="1499" ht="15" customHeight="1" x14ac:dyDescent="0.25"/>
    <row r="1500" ht="15" customHeight="1" x14ac:dyDescent="0.25"/>
    <row r="1501" ht="15" customHeight="1" x14ac:dyDescent="0.25"/>
    <row r="1502" ht="15" customHeight="1" x14ac:dyDescent="0.25"/>
    <row r="1503" ht="15" customHeight="1" x14ac:dyDescent="0.25"/>
    <row r="1504" ht="15" customHeight="1" x14ac:dyDescent="0.25"/>
    <row r="1505" ht="15" customHeight="1" x14ac:dyDescent="0.25"/>
    <row r="1506" ht="15" customHeight="1" x14ac:dyDescent="0.25"/>
    <row r="1507" ht="15" customHeight="1" x14ac:dyDescent="0.25"/>
    <row r="1508" ht="15" customHeight="1" x14ac:dyDescent="0.25"/>
    <row r="1509" ht="15" customHeight="1" x14ac:dyDescent="0.25"/>
    <row r="1510" ht="15" customHeight="1" x14ac:dyDescent="0.25"/>
    <row r="1511" ht="15" customHeight="1" x14ac:dyDescent="0.25"/>
    <row r="1512" ht="15" customHeight="1" x14ac:dyDescent="0.25"/>
    <row r="1513" ht="15" customHeight="1" x14ac:dyDescent="0.25"/>
    <row r="1514" ht="15" customHeight="1" x14ac:dyDescent="0.25"/>
    <row r="1515" ht="15" customHeight="1" x14ac:dyDescent="0.25"/>
    <row r="1516" ht="15" customHeight="1" x14ac:dyDescent="0.25"/>
    <row r="1517" ht="15" customHeight="1" x14ac:dyDescent="0.25"/>
    <row r="1518" ht="15" customHeight="1" x14ac:dyDescent="0.25"/>
    <row r="1519" ht="15" customHeight="1" x14ac:dyDescent="0.25"/>
    <row r="1520" ht="15" customHeight="1" x14ac:dyDescent="0.25"/>
    <row r="1521" ht="15" customHeight="1" x14ac:dyDescent="0.25"/>
    <row r="1522" ht="15" customHeight="1" x14ac:dyDescent="0.25"/>
    <row r="1523" ht="15" customHeight="1" x14ac:dyDescent="0.25"/>
    <row r="1524" ht="15" customHeight="1" x14ac:dyDescent="0.25"/>
    <row r="1525" ht="15" customHeight="1" x14ac:dyDescent="0.25"/>
    <row r="1526" ht="15" customHeight="1" x14ac:dyDescent="0.25"/>
    <row r="1527" ht="15" customHeight="1" x14ac:dyDescent="0.25"/>
    <row r="1528" ht="15" customHeight="1" x14ac:dyDescent="0.25"/>
    <row r="1529" ht="15" customHeight="1" x14ac:dyDescent="0.25"/>
    <row r="1530" ht="15" customHeight="1" x14ac:dyDescent="0.25"/>
    <row r="1531" ht="15" customHeight="1" x14ac:dyDescent="0.25"/>
    <row r="1532" ht="15" customHeight="1" x14ac:dyDescent="0.25"/>
    <row r="1533" ht="15" customHeight="1" x14ac:dyDescent="0.25"/>
    <row r="1534" ht="15" customHeight="1" x14ac:dyDescent="0.25"/>
    <row r="1535" ht="15" customHeight="1" x14ac:dyDescent="0.25"/>
    <row r="1536" ht="15" customHeight="1" x14ac:dyDescent="0.25"/>
    <row r="1537" ht="15" customHeight="1" x14ac:dyDescent="0.25"/>
    <row r="1538" ht="15" customHeight="1" x14ac:dyDescent="0.25"/>
    <row r="1539" ht="15" customHeight="1" x14ac:dyDescent="0.25"/>
    <row r="1540" ht="15" customHeight="1" x14ac:dyDescent="0.25"/>
    <row r="1541" ht="15" customHeight="1" x14ac:dyDescent="0.25"/>
    <row r="1542" ht="15" customHeight="1" x14ac:dyDescent="0.25"/>
    <row r="1543" ht="15" customHeight="1" x14ac:dyDescent="0.25"/>
    <row r="1544" ht="15" customHeight="1" x14ac:dyDescent="0.25"/>
    <row r="1545" ht="15" customHeight="1" x14ac:dyDescent="0.25"/>
    <row r="1546" ht="15" customHeight="1" x14ac:dyDescent="0.25"/>
    <row r="1547" ht="15" customHeight="1" x14ac:dyDescent="0.25"/>
    <row r="1548" ht="15" customHeight="1" x14ac:dyDescent="0.25"/>
    <row r="1549" ht="15" customHeight="1" x14ac:dyDescent="0.25"/>
    <row r="1550" ht="15" customHeight="1" x14ac:dyDescent="0.25"/>
    <row r="1551" ht="15" customHeight="1" x14ac:dyDescent="0.25"/>
    <row r="1552" ht="15" customHeight="1" x14ac:dyDescent="0.25"/>
    <row r="1553" ht="15" customHeight="1" x14ac:dyDescent="0.25"/>
    <row r="1554" ht="15" customHeight="1" x14ac:dyDescent="0.25"/>
    <row r="1555" ht="15" customHeight="1" x14ac:dyDescent="0.25"/>
    <row r="1556" ht="15" customHeight="1" x14ac:dyDescent="0.25"/>
    <row r="1557" ht="15" customHeight="1" x14ac:dyDescent="0.25"/>
    <row r="1558" ht="15" customHeight="1" x14ac:dyDescent="0.25"/>
    <row r="1559" ht="15" customHeight="1" x14ac:dyDescent="0.25"/>
    <row r="1560" ht="15" customHeight="1" x14ac:dyDescent="0.25"/>
    <row r="1561" ht="15" customHeight="1" x14ac:dyDescent="0.25"/>
    <row r="1562" ht="15" customHeight="1" x14ac:dyDescent="0.25"/>
    <row r="1563" ht="15" customHeight="1" x14ac:dyDescent="0.25"/>
    <row r="1564" ht="15" customHeight="1" x14ac:dyDescent="0.25"/>
    <row r="1565" ht="15" customHeight="1" x14ac:dyDescent="0.25"/>
    <row r="1566" ht="15" customHeight="1" x14ac:dyDescent="0.25"/>
    <row r="1567" ht="15" customHeight="1" x14ac:dyDescent="0.25"/>
    <row r="1568" ht="15" customHeight="1" x14ac:dyDescent="0.25"/>
    <row r="1569" ht="15" customHeight="1" x14ac:dyDescent="0.25"/>
    <row r="1570" ht="15" customHeight="1" x14ac:dyDescent="0.25"/>
    <row r="1571" ht="15" customHeight="1" x14ac:dyDescent="0.25"/>
    <row r="1572" ht="15" customHeight="1" x14ac:dyDescent="0.25"/>
    <row r="1573" ht="15" customHeight="1" x14ac:dyDescent="0.25"/>
    <row r="1574" ht="15" customHeight="1" x14ac:dyDescent="0.25"/>
    <row r="1575" ht="15" customHeight="1" x14ac:dyDescent="0.25"/>
    <row r="1576" ht="15" customHeight="1" x14ac:dyDescent="0.25"/>
    <row r="1577" ht="15" customHeight="1" x14ac:dyDescent="0.25"/>
    <row r="1578" ht="15" customHeight="1" x14ac:dyDescent="0.25"/>
    <row r="1579" ht="15" customHeight="1" x14ac:dyDescent="0.25"/>
    <row r="1580" ht="15" customHeight="1" x14ac:dyDescent="0.25"/>
    <row r="1581" ht="15" customHeight="1" x14ac:dyDescent="0.25"/>
    <row r="1582" ht="15" customHeight="1" x14ac:dyDescent="0.25"/>
    <row r="1583" ht="15" customHeight="1" x14ac:dyDescent="0.25"/>
    <row r="1584" ht="15" customHeight="1" x14ac:dyDescent="0.25"/>
    <row r="1585" ht="15" customHeight="1" x14ac:dyDescent="0.25"/>
    <row r="1586" ht="15" customHeight="1" x14ac:dyDescent="0.25"/>
    <row r="1587" ht="15" customHeight="1" x14ac:dyDescent="0.25"/>
    <row r="1588" ht="15" customHeight="1" x14ac:dyDescent="0.25"/>
    <row r="1589" ht="15" customHeight="1" x14ac:dyDescent="0.25"/>
    <row r="1590" ht="15" customHeight="1" x14ac:dyDescent="0.25"/>
    <row r="1591" ht="15" customHeight="1" x14ac:dyDescent="0.25"/>
    <row r="1592" ht="15" customHeight="1" x14ac:dyDescent="0.25"/>
    <row r="1593" ht="15" customHeight="1" x14ac:dyDescent="0.25"/>
    <row r="1594" ht="15" customHeight="1" x14ac:dyDescent="0.25"/>
    <row r="1595" ht="15" customHeight="1" x14ac:dyDescent="0.25"/>
    <row r="1596" ht="15" customHeight="1" x14ac:dyDescent="0.25"/>
    <row r="1597" ht="15" customHeight="1" x14ac:dyDescent="0.25"/>
    <row r="1598" ht="15" customHeight="1" x14ac:dyDescent="0.25"/>
    <row r="1599" ht="15" customHeight="1" x14ac:dyDescent="0.25"/>
    <row r="1600" ht="15" customHeight="1" x14ac:dyDescent="0.25"/>
    <row r="1601" ht="15" customHeight="1" x14ac:dyDescent="0.25"/>
    <row r="1602" ht="15" customHeight="1" x14ac:dyDescent="0.25"/>
    <row r="1603" ht="15" customHeight="1" x14ac:dyDescent="0.25"/>
    <row r="1604" ht="15" customHeight="1" x14ac:dyDescent="0.25"/>
    <row r="1605" ht="15" customHeight="1" x14ac:dyDescent="0.25"/>
    <row r="1606" ht="15" customHeight="1" x14ac:dyDescent="0.25"/>
    <row r="1607" ht="15" customHeight="1" x14ac:dyDescent="0.25"/>
    <row r="1608" ht="15" customHeight="1" x14ac:dyDescent="0.25"/>
    <row r="1609" ht="15" customHeight="1" x14ac:dyDescent="0.25"/>
    <row r="1610" ht="15" customHeight="1" x14ac:dyDescent="0.25"/>
    <row r="1611" ht="15" customHeight="1" x14ac:dyDescent="0.25"/>
    <row r="1612" ht="15" customHeight="1" x14ac:dyDescent="0.25"/>
    <row r="1613" ht="15" customHeight="1" x14ac:dyDescent="0.25"/>
    <row r="1614" ht="15" customHeight="1" x14ac:dyDescent="0.25"/>
    <row r="1615" ht="15" customHeight="1" x14ac:dyDescent="0.25"/>
    <row r="1616" ht="15" customHeight="1" x14ac:dyDescent="0.25"/>
    <row r="1617" ht="15" customHeight="1" x14ac:dyDescent="0.25"/>
    <row r="1618" ht="15" customHeight="1" x14ac:dyDescent="0.25"/>
    <row r="1619" ht="15" customHeight="1" x14ac:dyDescent="0.25"/>
    <row r="1620" ht="15" customHeight="1" x14ac:dyDescent="0.25"/>
    <row r="1621" ht="15" customHeight="1" x14ac:dyDescent="0.25"/>
    <row r="1622" ht="15" customHeight="1" x14ac:dyDescent="0.25"/>
    <row r="1623" ht="15" customHeight="1" x14ac:dyDescent="0.25"/>
    <row r="1624" ht="15" customHeight="1" x14ac:dyDescent="0.25"/>
    <row r="1625" ht="15" customHeight="1" x14ac:dyDescent="0.25"/>
    <row r="1626" ht="15" customHeight="1" x14ac:dyDescent="0.25"/>
    <row r="1627" ht="15" customHeight="1" x14ac:dyDescent="0.25"/>
    <row r="1628" ht="15" customHeight="1" x14ac:dyDescent="0.25"/>
    <row r="1629" ht="15" customHeight="1" x14ac:dyDescent="0.25"/>
    <row r="1630" ht="15" customHeight="1" x14ac:dyDescent="0.25"/>
    <row r="1631" ht="15" customHeight="1" x14ac:dyDescent="0.25"/>
    <row r="1632" ht="15" customHeight="1" x14ac:dyDescent="0.25"/>
    <row r="1633" ht="15" customHeight="1" x14ac:dyDescent="0.25"/>
    <row r="1634" ht="15" customHeight="1" x14ac:dyDescent="0.25"/>
    <row r="1635" ht="15" customHeight="1" x14ac:dyDescent="0.25"/>
    <row r="1636" ht="15" customHeight="1" x14ac:dyDescent="0.25"/>
    <row r="1637" ht="15" customHeight="1" x14ac:dyDescent="0.25"/>
    <row r="1638" ht="15" customHeight="1" x14ac:dyDescent="0.25"/>
    <row r="1639" ht="15" customHeight="1" x14ac:dyDescent="0.25"/>
    <row r="1640" ht="15" customHeight="1" x14ac:dyDescent="0.25"/>
    <row r="1641" ht="15" customHeight="1" x14ac:dyDescent="0.25"/>
    <row r="1642" ht="15" customHeight="1" x14ac:dyDescent="0.25"/>
    <row r="1643" ht="15" customHeight="1" x14ac:dyDescent="0.25"/>
    <row r="1644" ht="15" customHeight="1" x14ac:dyDescent="0.25"/>
    <row r="1645" ht="15" customHeight="1" x14ac:dyDescent="0.25"/>
    <row r="1646" ht="15" customHeight="1" x14ac:dyDescent="0.25"/>
    <row r="1647" ht="15" customHeight="1" x14ac:dyDescent="0.25"/>
    <row r="1648" ht="15" customHeight="1" x14ac:dyDescent="0.25"/>
    <row r="1649" ht="15" customHeight="1" x14ac:dyDescent="0.25"/>
    <row r="1650" ht="15" customHeight="1" x14ac:dyDescent="0.25"/>
    <row r="1651" ht="15" customHeight="1" x14ac:dyDescent="0.25"/>
    <row r="1652" ht="15" customHeight="1" x14ac:dyDescent="0.25"/>
    <row r="1653" ht="15" customHeight="1" x14ac:dyDescent="0.25"/>
    <row r="1654" ht="15" customHeight="1" x14ac:dyDescent="0.25"/>
    <row r="1655" ht="15" customHeight="1" x14ac:dyDescent="0.25"/>
    <row r="1656" ht="15" customHeight="1" x14ac:dyDescent="0.25"/>
    <row r="1657" ht="15" customHeight="1" x14ac:dyDescent="0.25"/>
    <row r="1658" ht="15" customHeight="1" x14ac:dyDescent="0.25"/>
    <row r="1659" ht="15" customHeight="1" x14ac:dyDescent="0.25"/>
    <row r="1660" ht="15" customHeight="1" x14ac:dyDescent="0.25"/>
    <row r="1661" ht="15" customHeight="1" x14ac:dyDescent="0.25"/>
    <row r="1662" ht="15" customHeight="1" x14ac:dyDescent="0.25"/>
    <row r="1663" ht="15" customHeight="1" x14ac:dyDescent="0.25"/>
    <row r="1664" ht="15" customHeight="1" x14ac:dyDescent="0.25"/>
    <row r="1665" ht="15" customHeight="1" x14ac:dyDescent="0.25"/>
    <row r="1666" ht="15" customHeight="1" x14ac:dyDescent="0.25"/>
    <row r="1667" ht="15" customHeight="1" x14ac:dyDescent="0.25"/>
    <row r="1668" ht="15" customHeight="1" x14ac:dyDescent="0.25"/>
    <row r="1669" ht="15" customHeight="1" x14ac:dyDescent="0.25"/>
    <row r="1670" ht="15" customHeight="1" x14ac:dyDescent="0.25"/>
    <row r="1671" ht="15" customHeight="1" x14ac:dyDescent="0.25"/>
    <row r="1672" ht="15" customHeight="1" x14ac:dyDescent="0.25"/>
    <row r="1673" ht="15" customHeight="1" x14ac:dyDescent="0.25"/>
    <row r="1674" ht="15" customHeight="1" x14ac:dyDescent="0.25"/>
    <row r="1675" ht="15" customHeight="1" x14ac:dyDescent="0.25"/>
    <row r="1676" ht="15" customHeight="1" x14ac:dyDescent="0.25"/>
    <row r="1677" ht="15" customHeight="1" x14ac:dyDescent="0.25"/>
    <row r="1678" ht="15" customHeight="1" x14ac:dyDescent="0.25"/>
    <row r="1679" ht="15" customHeight="1" x14ac:dyDescent="0.25"/>
    <row r="1680" ht="15" customHeight="1" x14ac:dyDescent="0.25"/>
    <row r="1681" ht="15" customHeight="1" x14ac:dyDescent="0.25"/>
    <row r="1682" ht="15" customHeight="1" x14ac:dyDescent="0.25"/>
    <row r="1683" ht="15" customHeight="1" x14ac:dyDescent="0.25"/>
    <row r="1684" ht="15" customHeight="1" x14ac:dyDescent="0.25"/>
    <row r="1685" ht="15" customHeight="1" x14ac:dyDescent="0.25"/>
    <row r="1686" ht="15" customHeight="1" x14ac:dyDescent="0.25"/>
    <row r="1687" ht="15" customHeight="1" x14ac:dyDescent="0.25"/>
    <row r="1688" ht="15" customHeight="1" x14ac:dyDescent="0.25"/>
    <row r="1689" ht="15" customHeight="1" x14ac:dyDescent="0.25"/>
    <row r="1690" ht="15" customHeight="1" x14ac:dyDescent="0.25"/>
    <row r="1691" ht="15" customHeight="1" x14ac:dyDescent="0.25"/>
    <row r="1692" ht="15" customHeight="1" x14ac:dyDescent="0.25"/>
    <row r="1693" ht="15" customHeight="1" x14ac:dyDescent="0.25"/>
    <row r="1694" ht="15" customHeight="1" x14ac:dyDescent="0.25"/>
    <row r="1695" ht="15" customHeight="1" x14ac:dyDescent="0.25"/>
    <row r="1696" ht="15" customHeight="1" x14ac:dyDescent="0.25"/>
    <row r="1697" ht="15" customHeight="1" x14ac:dyDescent="0.25"/>
    <row r="1698" ht="15" customHeight="1" x14ac:dyDescent="0.25"/>
    <row r="1699" ht="15" customHeight="1" x14ac:dyDescent="0.25"/>
    <row r="1700" ht="15" customHeight="1" x14ac:dyDescent="0.25"/>
    <row r="1701" ht="15" customHeight="1" x14ac:dyDescent="0.25"/>
    <row r="1702" ht="15" customHeight="1" x14ac:dyDescent="0.25"/>
    <row r="1703" ht="15" customHeight="1" x14ac:dyDescent="0.25"/>
    <row r="1704" ht="15" customHeight="1" x14ac:dyDescent="0.25"/>
    <row r="1705" ht="15" customHeight="1" x14ac:dyDescent="0.25"/>
    <row r="1706" ht="15" customHeight="1" x14ac:dyDescent="0.25"/>
    <row r="1707" ht="15" customHeight="1" x14ac:dyDescent="0.25"/>
    <row r="1708" ht="15" customHeight="1" x14ac:dyDescent="0.25"/>
    <row r="1709" ht="15" customHeight="1" x14ac:dyDescent="0.25"/>
    <row r="1710" ht="15" customHeight="1" x14ac:dyDescent="0.25"/>
    <row r="1711" ht="15" customHeight="1" x14ac:dyDescent="0.25"/>
    <row r="1712" ht="15" customHeight="1" x14ac:dyDescent="0.25"/>
    <row r="1713" ht="15" customHeight="1" x14ac:dyDescent="0.25"/>
    <row r="1714" ht="15" customHeight="1" x14ac:dyDescent="0.25"/>
    <row r="1715" ht="15" customHeight="1" x14ac:dyDescent="0.25"/>
    <row r="1716" ht="15" customHeight="1" x14ac:dyDescent="0.25"/>
    <row r="1717" ht="15" customHeight="1" x14ac:dyDescent="0.25"/>
    <row r="1718" ht="15" customHeight="1" x14ac:dyDescent="0.25"/>
    <row r="1719" ht="15" customHeight="1" x14ac:dyDescent="0.25"/>
    <row r="1720" ht="15" customHeight="1" x14ac:dyDescent="0.25"/>
    <row r="1721" ht="15" customHeight="1" x14ac:dyDescent="0.25"/>
    <row r="1722" ht="15" customHeight="1" x14ac:dyDescent="0.25"/>
    <row r="1723" ht="15" customHeight="1" x14ac:dyDescent="0.25"/>
    <row r="1724" ht="15" customHeight="1" x14ac:dyDescent="0.25"/>
    <row r="1725" ht="15" customHeight="1" x14ac:dyDescent="0.25"/>
    <row r="1726" ht="15" customHeight="1" x14ac:dyDescent="0.25"/>
    <row r="1727" ht="15" customHeight="1" x14ac:dyDescent="0.25"/>
    <row r="1728" ht="15" customHeight="1" x14ac:dyDescent="0.25"/>
    <row r="1729" ht="15" customHeight="1" x14ac:dyDescent="0.25"/>
    <row r="1730" ht="15" customHeight="1" x14ac:dyDescent="0.25"/>
    <row r="1731" ht="15" customHeight="1" x14ac:dyDescent="0.25"/>
    <row r="1732" ht="15" customHeight="1" x14ac:dyDescent="0.25"/>
    <row r="1733" ht="15" customHeight="1" x14ac:dyDescent="0.25"/>
    <row r="1734" ht="15" customHeight="1" x14ac:dyDescent="0.25"/>
    <row r="1735" ht="15" customHeight="1" x14ac:dyDescent="0.25"/>
    <row r="1736" ht="15" customHeight="1" x14ac:dyDescent="0.25"/>
    <row r="1737" ht="15" customHeight="1" x14ac:dyDescent="0.25"/>
    <row r="1738" ht="15" customHeight="1" x14ac:dyDescent="0.25"/>
    <row r="1739" ht="15" customHeight="1" x14ac:dyDescent="0.25"/>
    <row r="1740" ht="15" customHeight="1" x14ac:dyDescent="0.25"/>
    <row r="1741" ht="15" customHeight="1" x14ac:dyDescent="0.25"/>
    <row r="1742" ht="15" customHeight="1" x14ac:dyDescent="0.25"/>
    <row r="1743" ht="15" customHeight="1" x14ac:dyDescent="0.25"/>
    <row r="1744" ht="15" customHeight="1" x14ac:dyDescent="0.25"/>
    <row r="1745" ht="15" customHeight="1" x14ac:dyDescent="0.25"/>
    <row r="1746" ht="15" customHeight="1" x14ac:dyDescent="0.25"/>
    <row r="1747" ht="15" customHeight="1" x14ac:dyDescent="0.25"/>
    <row r="1748" ht="15" customHeight="1" x14ac:dyDescent="0.25"/>
    <row r="1749" ht="15" customHeight="1" x14ac:dyDescent="0.25"/>
    <row r="1750" ht="15" customHeight="1" x14ac:dyDescent="0.25"/>
    <row r="1751" ht="15" customHeight="1" x14ac:dyDescent="0.25"/>
    <row r="1752" ht="15" customHeight="1" x14ac:dyDescent="0.25"/>
    <row r="1753" ht="15" customHeight="1" x14ac:dyDescent="0.25"/>
    <row r="1754" ht="15" customHeight="1" x14ac:dyDescent="0.25"/>
    <row r="1755" ht="15" customHeight="1" x14ac:dyDescent="0.25"/>
    <row r="1756" ht="15" customHeight="1" x14ac:dyDescent="0.25"/>
    <row r="1757" ht="15" customHeight="1" x14ac:dyDescent="0.25"/>
    <row r="1758" ht="15" customHeight="1" x14ac:dyDescent="0.25"/>
    <row r="1759" ht="15" customHeight="1" x14ac:dyDescent="0.25"/>
    <row r="1760" ht="15" customHeight="1" x14ac:dyDescent="0.25"/>
    <row r="1761" ht="15" customHeight="1" x14ac:dyDescent="0.25"/>
    <row r="1762" ht="15" customHeight="1" x14ac:dyDescent="0.25"/>
    <row r="1763" ht="15" customHeight="1" x14ac:dyDescent="0.25"/>
    <row r="1764" ht="15" customHeight="1" x14ac:dyDescent="0.25"/>
    <row r="1765" ht="15" customHeight="1" x14ac:dyDescent="0.25"/>
    <row r="1766" ht="15" customHeight="1" x14ac:dyDescent="0.25"/>
    <row r="1767" ht="15" customHeight="1" x14ac:dyDescent="0.25"/>
    <row r="1768" ht="15" customHeight="1" x14ac:dyDescent="0.25"/>
    <row r="1769" ht="15" customHeight="1" x14ac:dyDescent="0.25"/>
    <row r="1770" ht="15" customHeight="1" x14ac:dyDescent="0.25"/>
    <row r="1771" ht="15" customHeight="1" x14ac:dyDescent="0.25"/>
    <row r="1772" ht="15" customHeight="1" x14ac:dyDescent="0.25"/>
    <row r="1773" ht="15" customHeight="1" x14ac:dyDescent="0.25"/>
    <row r="1774" ht="15" customHeight="1" x14ac:dyDescent="0.25"/>
    <row r="1775" ht="15" customHeight="1" x14ac:dyDescent="0.25"/>
    <row r="1776" ht="15" customHeight="1" x14ac:dyDescent="0.25"/>
    <row r="1777" ht="15" customHeight="1" x14ac:dyDescent="0.25"/>
    <row r="1778" ht="15" customHeight="1" x14ac:dyDescent="0.25"/>
    <row r="1779" ht="15" customHeight="1" x14ac:dyDescent="0.25"/>
    <row r="1780" ht="15" customHeight="1" x14ac:dyDescent="0.25"/>
    <row r="1781" ht="15" customHeight="1" x14ac:dyDescent="0.25"/>
    <row r="1782" ht="15" customHeight="1" x14ac:dyDescent="0.25"/>
    <row r="1783" ht="15" customHeight="1" x14ac:dyDescent="0.25"/>
    <row r="1784" ht="15" customHeight="1" x14ac:dyDescent="0.25"/>
    <row r="1785" ht="15" customHeight="1" x14ac:dyDescent="0.25"/>
    <row r="1786" ht="15" customHeight="1" x14ac:dyDescent="0.25"/>
    <row r="1787" ht="15" customHeight="1" x14ac:dyDescent="0.25"/>
    <row r="1788" ht="15" customHeight="1" x14ac:dyDescent="0.25"/>
    <row r="1789" ht="15" customHeight="1" x14ac:dyDescent="0.25"/>
    <row r="1790" ht="15" customHeight="1" x14ac:dyDescent="0.25"/>
    <row r="1791" ht="15" customHeight="1" x14ac:dyDescent="0.25"/>
    <row r="1792" ht="15" customHeight="1" x14ac:dyDescent="0.25"/>
    <row r="1793" ht="15" customHeight="1" x14ac:dyDescent="0.25"/>
    <row r="1794" ht="15" customHeight="1" x14ac:dyDescent="0.25"/>
    <row r="1795" ht="15" customHeight="1" x14ac:dyDescent="0.25"/>
    <row r="1796" ht="15" customHeight="1" x14ac:dyDescent="0.25"/>
    <row r="1797" ht="15" customHeight="1" x14ac:dyDescent="0.25"/>
    <row r="1798" ht="15" customHeight="1" x14ac:dyDescent="0.25"/>
    <row r="1799" ht="15" customHeight="1" x14ac:dyDescent="0.25"/>
    <row r="1800" ht="15" customHeight="1" x14ac:dyDescent="0.25"/>
    <row r="1801" ht="15" customHeight="1" x14ac:dyDescent="0.25"/>
    <row r="1802" ht="15" customHeight="1" x14ac:dyDescent="0.25"/>
    <row r="1803" ht="15" customHeight="1" x14ac:dyDescent="0.25"/>
    <row r="1804" ht="15" customHeight="1" x14ac:dyDescent="0.25"/>
    <row r="1805" ht="15" customHeight="1" x14ac:dyDescent="0.25"/>
    <row r="1806" ht="15" customHeight="1" x14ac:dyDescent="0.25"/>
    <row r="1807" ht="15" customHeight="1" x14ac:dyDescent="0.25"/>
    <row r="1808" ht="15" customHeight="1" x14ac:dyDescent="0.25"/>
    <row r="1809" ht="15" customHeight="1" x14ac:dyDescent="0.25"/>
    <row r="1810" ht="15" customHeight="1" x14ac:dyDescent="0.25"/>
    <row r="1811" ht="15" customHeight="1" x14ac:dyDescent="0.25"/>
    <row r="1812" ht="15" customHeight="1" x14ac:dyDescent="0.25"/>
    <row r="1813" ht="15" customHeight="1" x14ac:dyDescent="0.25"/>
    <row r="1814" ht="15" customHeight="1" x14ac:dyDescent="0.25"/>
    <row r="1815" ht="15" customHeight="1" x14ac:dyDescent="0.25"/>
    <row r="1816" ht="15" customHeight="1" x14ac:dyDescent="0.25"/>
    <row r="1817" ht="15" customHeight="1" x14ac:dyDescent="0.25"/>
    <row r="1818" ht="15" customHeight="1" x14ac:dyDescent="0.25"/>
    <row r="1819" ht="15" customHeight="1" x14ac:dyDescent="0.25"/>
    <row r="1820" ht="15" customHeight="1" x14ac:dyDescent="0.25"/>
    <row r="1821" ht="15" customHeight="1" x14ac:dyDescent="0.25"/>
    <row r="1822" ht="15" customHeight="1" x14ac:dyDescent="0.25"/>
    <row r="1823" ht="15" customHeight="1" x14ac:dyDescent="0.25"/>
    <row r="1824" ht="15" customHeight="1" x14ac:dyDescent="0.25"/>
    <row r="1825" ht="15" customHeight="1" x14ac:dyDescent="0.25"/>
    <row r="1826" ht="15" customHeight="1" x14ac:dyDescent="0.25"/>
    <row r="1827" ht="15" customHeight="1" x14ac:dyDescent="0.25"/>
    <row r="1828" ht="15" customHeight="1" x14ac:dyDescent="0.25"/>
    <row r="1829" ht="15" customHeight="1" x14ac:dyDescent="0.25"/>
    <row r="1830" ht="15" customHeight="1" x14ac:dyDescent="0.25"/>
    <row r="1831" ht="15" customHeight="1" x14ac:dyDescent="0.25"/>
    <row r="1832" ht="15" customHeight="1" x14ac:dyDescent="0.25"/>
    <row r="1833" ht="15" customHeight="1" x14ac:dyDescent="0.25"/>
    <row r="1834" ht="15" customHeight="1" x14ac:dyDescent="0.25"/>
    <row r="1835" ht="15" customHeight="1" x14ac:dyDescent="0.25"/>
    <row r="1836" ht="15" customHeight="1" x14ac:dyDescent="0.25"/>
    <row r="1837" ht="15" customHeight="1" x14ac:dyDescent="0.25"/>
    <row r="1838" ht="15" customHeight="1" x14ac:dyDescent="0.25"/>
    <row r="1839" ht="15" customHeight="1" x14ac:dyDescent="0.25"/>
    <row r="1840" ht="15" customHeight="1" x14ac:dyDescent="0.25"/>
    <row r="1841" ht="15" customHeight="1" x14ac:dyDescent="0.25"/>
    <row r="1842" ht="15" customHeight="1" x14ac:dyDescent="0.25"/>
    <row r="1843" ht="15" customHeight="1" x14ac:dyDescent="0.25"/>
    <row r="1844" ht="15" customHeight="1" x14ac:dyDescent="0.25"/>
    <row r="1845" ht="15" customHeight="1" x14ac:dyDescent="0.25"/>
    <row r="1846" ht="15" customHeight="1" x14ac:dyDescent="0.25"/>
    <row r="1847" ht="15" customHeight="1" x14ac:dyDescent="0.25"/>
    <row r="1848" ht="15" customHeight="1" x14ac:dyDescent="0.25"/>
    <row r="1849" ht="15" customHeight="1" x14ac:dyDescent="0.25"/>
    <row r="1850" ht="15" customHeight="1" x14ac:dyDescent="0.25"/>
    <row r="1851" ht="15" customHeight="1" x14ac:dyDescent="0.25"/>
    <row r="1852" ht="15" customHeight="1" x14ac:dyDescent="0.25"/>
    <row r="1853" ht="15" customHeight="1" x14ac:dyDescent="0.25"/>
    <row r="1854" ht="15" customHeight="1" x14ac:dyDescent="0.25"/>
    <row r="1855" ht="15" customHeight="1" x14ac:dyDescent="0.25"/>
    <row r="1856" ht="15" customHeight="1" x14ac:dyDescent="0.25"/>
    <row r="1857" ht="15" customHeight="1" x14ac:dyDescent="0.25"/>
    <row r="1858" ht="15" customHeight="1" x14ac:dyDescent="0.25"/>
    <row r="1859" ht="15" customHeight="1" x14ac:dyDescent="0.25"/>
    <row r="1860" ht="15" customHeight="1" x14ac:dyDescent="0.25"/>
    <row r="1861" ht="15" customHeight="1" x14ac:dyDescent="0.25"/>
    <row r="1862" ht="15" customHeight="1" x14ac:dyDescent="0.25"/>
    <row r="1863" ht="15" customHeight="1" x14ac:dyDescent="0.25"/>
    <row r="1864" ht="15" customHeight="1" x14ac:dyDescent="0.25"/>
    <row r="1865" ht="15" customHeight="1" x14ac:dyDescent="0.25"/>
    <row r="1866" ht="15" customHeight="1" x14ac:dyDescent="0.25"/>
    <row r="1867" ht="15" customHeight="1" x14ac:dyDescent="0.25"/>
    <row r="1868" ht="15" customHeight="1" x14ac:dyDescent="0.25"/>
    <row r="1869" ht="15" customHeight="1" x14ac:dyDescent="0.25"/>
    <row r="1870" ht="15" customHeight="1" x14ac:dyDescent="0.25"/>
    <row r="1871" ht="15" customHeight="1" x14ac:dyDescent="0.25"/>
    <row r="1872" ht="15" customHeight="1" x14ac:dyDescent="0.25"/>
    <row r="1873" ht="15" customHeight="1" x14ac:dyDescent="0.25"/>
    <row r="1874" ht="15" customHeight="1" x14ac:dyDescent="0.25"/>
    <row r="1875" ht="15" customHeight="1" x14ac:dyDescent="0.25"/>
    <row r="1876" ht="15" customHeight="1" x14ac:dyDescent="0.25"/>
    <row r="1877" ht="15" customHeight="1" x14ac:dyDescent="0.25"/>
    <row r="1878" ht="15" customHeight="1" x14ac:dyDescent="0.25"/>
    <row r="1879" ht="15" customHeight="1" x14ac:dyDescent="0.25"/>
    <row r="1880" ht="15" customHeight="1" x14ac:dyDescent="0.25"/>
    <row r="1881" ht="15" customHeight="1" x14ac:dyDescent="0.25"/>
    <row r="1882" ht="15" customHeight="1" x14ac:dyDescent="0.25"/>
    <row r="1883" ht="15" customHeight="1" x14ac:dyDescent="0.25"/>
    <row r="1884" ht="15" customHeight="1" x14ac:dyDescent="0.25"/>
    <row r="1885" ht="15" customHeight="1" x14ac:dyDescent="0.25"/>
    <row r="1886" ht="15" customHeight="1" x14ac:dyDescent="0.25"/>
    <row r="1887" ht="15" customHeight="1" x14ac:dyDescent="0.25"/>
    <row r="1888" ht="15" customHeight="1" x14ac:dyDescent="0.25"/>
    <row r="1889" ht="15" customHeight="1" x14ac:dyDescent="0.25"/>
    <row r="1890" ht="15" customHeight="1" x14ac:dyDescent="0.25"/>
    <row r="1891" ht="15" customHeight="1" x14ac:dyDescent="0.25"/>
    <row r="1892" ht="15" customHeight="1" x14ac:dyDescent="0.25"/>
    <row r="1893" ht="15" customHeight="1" x14ac:dyDescent="0.25"/>
    <row r="1894" ht="15" customHeight="1" x14ac:dyDescent="0.25"/>
    <row r="1895" ht="15" customHeight="1" x14ac:dyDescent="0.25"/>
    <row r="1896" ht="15" customHeight="1" x14ac:dyDescent="0.25"/>
    <row r="1897" ht="15" customHeight="1" x14ac:dyDescent="0.25"/>
    <row r="1898" ht="15" customHeight="1" x14ac:dyDescent="0.25"/>
    <row r="1899" ht="15" customHeight="1" x14ac:dyDescent="0.25"/>
    <row r="1900" ht="15" customHeight="1" x14ac:dyDescent="0.25"/>
    <row r="1901" ht="15" customHeight="1" x14ac:dyDescent="0.25"/>
    <row r="1902" ht="15" customHeight="1" x14ac:dyDescent="0.25"/>
    <row r="1903" ht="15" customHeight="1" x14ac:dyDescent="0.25"/>
    <row r="1904" ht="15" customHeight="1" x14ac:dyDescent="0.25"/>
    <row r="1905" ht="15" customHeight="1" x14ac:dyDescent="0.25"/>
    <row r="1906" ht="15" customHeight="1" x14ac:dyDescent="0.25"/>
    <row r="1907" ht="15" customHeight="1" x14ac:dyDescent="0.25"/>
    <row r="1908" ht="15" customHeight="1" x14ac:dyDescent="0.25"/>
    <row r="1909" ht="15" customHeight="1" x14ac:dyDescent="0.25"/>
    <row r="1910" ht="15" customHeight="1" x14ac:dyDescent="0.25"/>
    <row r="1911" ht="15" customHeight="1" x14ac:dyDescent="0.25"/>
    <row r="1912" ht="15" customHeight="1" x14ac:dyDescent="0.25"/>
    <row r="1913" ht="15" customHeight="1" x14ac:dyDescent="0.25"/>
    <row r="1914" ht="15" customHeight="1" x14ac:dyDescent="0.25"/>
    <row r="1915" ht="15" customHeight="1" x14ac:dyDescent="0.25"/>
    <row r="1916" ht="15" customHeight="1" x14ac:dyDescent="0.25"/>
    <row r="1917" ht="15" customHeight="1" x14ac:dyDescent="0.25"/>
    <row r="1918" ht="15" customHeight="1" x14ac:dyDescent="0.25"/>
    <row r="1919" ht="15" customHeight="1" x14ac:dyDescent="0.25"/>
    <row r="1920" ht="15" customHeight="1" x14ac:dyDescent="0.25"/>
    <row r="1921" ht="15" customHeight="1" x14ac:dyDescent="0.25"/>
    <row r="1922" ht="15" customHeight="1" x14ac:dyDescent="0.25"/>
    <row r="1923" ht="15" customHeight="1" x14ac:dyDescent="0.25"/>
    <row r="1924" ht="15" customHeight="1" x14ac:dyDescent="0.25"/>
    <row r="1925" ht="15" customHeight="1" x14ac:dyDescent="0.25"/>
    <row r="1926" ht="15" customHeight="1" x14ac:dyDescent="0.25"/>
    <row r="1927" ht="15" customHeight="1" x14ac:dyDescent="0.25"/>
    <row r="1928" ht="15" customHeight="1" x14ac:dyDescent="0.25"/>
    <row r="1929" ht="15" customHeight="1" x14ac:dyDescent="0.25"/>
    <row r="1930" ht="15" customHeight="1" x14ac:dyDescent="0.25"/>
    <row r="1931" ht="15" customHeight="1" x14ac:dyDescent="0.25"/>
    <row r="1932" ht="15" customHeight="1" x14ac:dyDescent="0.25"/>
    <row r="1933" ht="15" customHeight="1" x14ac:dyDescent="0.25"/>
    <row r="1934" ht="15" customHeight="1" x14ac:dyDescent="0.25"/>
    <row r="1935" ht="15" customHeight="1" x14ac:dyDescent="0.25"/>
    <row r="1936" ht="15" customHeight="1" x14ac:dyDescent="0.25"/>
    <row r="1937" ht="15" customHeight="1" x14ac:dyDescent="0.25"/>
    <row r="1938" ht="15" customHeight="1" x14ac:dyDescent="0.25"/>
    <row r="1939" ht="15" customHeight="1" x14ac:dyDescent="0.25"/>
    <row r="1940" ht="15" customHeight="1" x14ac:dyDescent="0.25"/>
    <row r="1941" ht="15" customHeight="1" x14ac:dyDescent="0.25"/>
    <row r="1942" ht="15" customHeight="1" x14ac:dyDescent="0.25"/>
    <row r="1943" ht="15" customHeight="1" x14ac:dyDescent="0.25"/>
    <row r="1944" ht="15" customHeight="1" x14ac:dyDescent="0.25"/>
    <row r="1945" ht="15" customHeight="1" x14ac:dyDescent="0.25"/>
    <row r="1946" ht="15" customHeight="1" x14ac:dyDescent="0.25"/>
    <row r="1947" ht="15" customHeight="1" x14ac:dyDescent="0.25"/>
    <row r="1948" ht="15" customHeight="1" x14ac:dyDescent="0.25"/>
    <row r="1949" ht="15" customHeight="1" x14ac:dyDescent="0.25"/>
    <row r="1950" ht="15" customHeight="1" x14ac:dyDescent="0.25"/>
    <row r="1951" ht="15" customHeight="1" x14ac:dyDescent="0.25"/>
    <row r="1952" ht="15" customHeight="1" x14ac:dyDescent="0.25"/>
    <row r="1953" ht="15" customHeight="1" x14ac:dyDescent="0.25"/>
    <row r="1954" ht="15" customHeight="1" x14ac:dyDescent="0.25"/>
    <row r="1955" ht="15" customHeight="1" x14ac:dyDescent="0.25"/>
    <row r="1956" ht="15" customHeight="1" x14ac:dyDescent="0.25"/>
    <row r="1957" ht="15" customHeight="1" x14ac:dyDescent="0.25"/>
    <row r="1958" ht="15" customHeight="1" x14ac:dyDescent="0.25"/>
    <row r="1959" ht="15" customHeight="1" x14ac:dyDescent="0.25"/>
    <row r="1960" ht="15" customHeight="1" x14ac:dyDescent="0.25"/>
    <row r="1961" ht="15" customHeight="1" x14ac:dyDescent="0.25"/>
    <row r="1962" ht="15" customHeight="1" x14ac:dyDescent="0.25"/>
    <row r="1963" ht="15" customHeight="1" x14ac:dyDescent="0.25"/>
    <row r="1964" ht="15" customHeight="1" x14ac:dyDescent="0.25"/>
    <row r="1965" ht="15" customHeight="1" x14ac:dyDescent="0.25"/>
    <row r="1966" ht="15" customHeight="1" x14ac:dyDescent="0.25"/>
    <row r="1967" ht="15" customHeight="1" x14ac:dyDescent="0.25"/>
    <row r="1968" ht="15" customHeight="1" x14ac:dyDescent="0.25"/>
    <row r="1969" ht="15" customHeight="1" x14ac:dyDescent="0.25"/>
    <row r="1970" ht="15" customHeight="1" x14ac:dyDescent="0.25"/>
    <row r="1971" ht="15" customHeight="1" x14ac:dyDescent="0.25"/>
    <row r="1972" ht="15" customHeight="1" x14ac:dyDescent="0.25"/>
    <row r="1973" ht="15" customHeight="1" x14ac:dyDescent="0.25"/>
    <row r="1974" ht="15" customHeight="1" x14ac:dyDescent="0.25"/>
    <row r="1975" ht="15" customHeight="1" x14ac:dyDescent="0.25"/>
    <row r="1976" ht="15" customHeight="1" x14ac:dyDescent="0.25"/>
    <row r="1977" ht="15" customHeight="1" x14ac:dyDescent="0.25"/>
    <row r="1978" ht="15" customHeight="1" x14ac:dyDescent="0.25"/>
    <row r="1979" ht="15" customHeight="1" x14ac:dyDescent="0.25"/>
    <row r="1980" ht="15" customHeight="1" x14ac:dyDescent="0.25"/>
    <row r="1981" ht="15" customHeight="1" x14ac:dyDescent="0.25"/>
    <row r="1982" ht="15" customHeight="1" x14ac:dyDescent="0.25"/>
    <row r="1983" ht="15" customHeight="1" x14ac:dyDescent="0.25"/>
    <row r="1984" ht="15" customHeight="1" x14ac:dyDescent="0.25"/>
    <row r="1985" ht="15" customHeight="1" x14ac:dyDescent="0.25"/>
    <row r="1986" ht="15" customHeight="1" x14ac:dyDescent="0.25"/>
    <row r="1987" ht="15" customHeight="1" x14ac:dyDescent="0.25"/>
    <row r="1988" ht="15" customHeight="1" x14ac:dyDescent="0.25"/>
    <row r="1989" ht="15" customHeight="1" x14ac:dyDescent="0.25"/>
    <row r="1990" ht="15" customHeight="1" x14ac:dyDescent="0.25"/>
    <row r="1991" ht="15" customHeight="1" x14ac:dyDescent="0.25"/>
    <row r="1992" ht="15" customHeight="1" x14ac:dyDescent="0.25"/>
    <row r="1993" ht="15" customHeight="1" x14ac:dyDescent="0.25"/>
    <row r="1994" ht="15" customHeight="1" x14ac:dyDescent="0.25"/>
    <row r="1995" ht="15" customHeight="1" x14ac:dyDescent="0.25"/>
    <row r="1996" ht="15" customHeight="1" x14ac:dyDescent="0.25"/>
    <row r="1997" ht="15" customHeight="1" x14ac:dyDescent="0.25"/>
    <row r="1998" ht="15" customHeight="1" x14ac:dyDescent="0.25"/>
    <row r="1999" ht="15" customHeight="1" x14ac:dyDescent="0.25"/>
    <row r="2000" ht="15" customHeight="1" x14ac:dyDescent="0.25"/>
    <row r="2001" ht="15" customHeight="1" x14ac:dyDescent="0.25"/>
    <row r="2002" ht="15" customHeight="1" x14ac:dyDescent="0.25"/>
    <row r="2003" ht="15" customHeight="1" x14ac:dyDescent="0.25"/>
    <row r="2004" ht="15" customHeight="1" x14ac:dyDescent="0.25"/>
    <row r="2005" ht="15" customHeight="1" x14ac:dyDescent="0.25"/>
    <row r="2006" ht="15" customHeight="1" x14ac:dyDescent="0.25"/>
    <row r="2007" ht="15" customHeight="1" x14ac:dyDescent="0.25"/>
    <row r="2008" ht="15" customHeight="1" x14ac:dyDescent="0.25"/>
    <row r="2009" ht="15" customHeight="1" x14ac:dyDescent="0.25"/>
    <row r="2010" ht="15" customHeight="1" x14ac:dyDescent="0.25"/>
    <row r="2011" ht="15" customHeight="1" x14ac:dyDescent="0.25"/>
    <row r="2012" ht="15" customHeight="1" x14ac:dyDescent="0.25"/>
    <row r="2013" ht="15" customHeight="1" x14ac:dyDescent="0.25"/>
    <row r="2014" ht="15" customHeight="1" x14ac:dyDescent="0.25"/>
    <row r="2015" ht="15" customHeight="1" x14ac:dyDescent="0.25"/>
    <row r="2016" ht="15" customHeight="1" x14ac:dyDescent="0.25"/>
    <row r="2017" ht="15" customHeight="1" x14ac:dyDescent="0.25"/>
    <row r="2018" ht="15" customHeight="1" x14ac:dyDescent="0.25"/>
    <row r="2019" ht="15" customHeight="1" x14ac:dyDescent="0.25"/>
    <row r="2020" ht="15" customHeight="1" x14ac:dyDescent="0.25"/>
    <row r="2021" ht="15" customHeight="1" x14ac:dyDescent="0.25"/>
    <row r="2022" ht="15" customHeight="1" x14ac:dyDescent="0.25"/>
    <row r="2023" ht="15" customHeight="1" x14ac:dyDescent="0.25"/>
    <row r="2024" ht="15" customHeight="1" x14ac:dyDescent="0.25"/>
    <row r="2025" ht="15" customHeight="1" x14ac:dyDescent="0.25"/>
    <row r="2026" ht="15" customHeight="1" x14ac:dyDescent="0.25"/>
    <row r="2027" ht="15" customHeight="1" x14ac:dyDescent="0.25"/>
    <row r="2028" ht="15" customHeight="1" x14ac:dyDescent="0.25"/>
    <row r="2029" ht="15" customHeight="1" x14ac:dyDescent="0.25"/>
    <row r="2030" ht="15" customHeight="1" x14ac:dyDescent="0.25"/>
    <row r="2031" ht="15" customHeight="1" x14ac:dyDescent="0.25"/>
    <row r="2032" ht="15" customHeight="1" x14ac:dyDescent="0.25"/>
    <row r="2033" ht="15" customHeight="1" x14ac:dyDescent="0.25"/>
    <row r="2034" ht="15" customHeight="1" x14ac:dyDescent="0.25"/>
    <row r="2035" ht="15" customHeight="1" x14ac:dyDescent="0.25"/>
    <row r="2036" ht="15" customHeight="1" x14ac:dyDescent="0.25"/>
    <row r="2037" ht="15" customHeight="1" x14ac:dyDescent="0.25"/>
    <row r="2038" ht="15" customHeight="1" x14ac:dyDescent="0.25"/>
    <row r="2039" ht="15" customHeight="1" x14ac:dyDescent="0.25"/>
    <row r="2040" ht="15" customHeight="1" x14ac:dyDescent="0.25"/>
    <row r="2041" ht="15" customHeight="1" x14ac:dyDescent="0.25"/>
    <row r="2042" ht="15" customHeight="1" x14ac:dyDescent="0.25"/>
    <row r="2043" ht="15" customHeight="1" x14ac:dyDescent="0.25"/>
    <row r="2044" ht="15" customHeight="1" x14ac:dyDescent="0.25"/>
    <row r="2045" ht="15" customHeight="1" x14ac:dyDescent="0.25"/>
    <row r="2046" ht="15" customHeight="1" x14ac:dyDescent="0.25"/>
    <row r="2047" ht="15" customHeight="1" x14ac:dyDescent="0.25"/>
    <row r="2048" ht="15" customHeight="1" x14ac:dyDescent="0.25"/>
    <row r="2049" ht="15" customHeight="1" x14ac:dyDescent="0.25"/>
    <row r="2050" ht="15" customHeight="1" x14ac:dyDescent="0.25"/>
    <row r="2051" ht="15" customHeight="1" x14ac:dyDescent="0.25"/>
    <row r="2052" ht="15" customHeight="1" x14ac:dyDescent="0.25"/>
    <row r="2053" ht="15" customHeight="1" x14ac:dyDescent="0.25"/>
    <row r="2054" ht="15" customHeight="1" x14ac:dyDescent="0.25"/>
    <row r="2055" ht="15" customHeight="1" x14ac:dyDescent="0.25"/>
    <row r="2056" ht="15" customHeight="1" x14ac:dyDescent="0.25"/>
    <row r="2057" ht="15" customHeight="1" x14ac:dyDescent="0.25"/>
    <row r="2058" ht="15" customHeight="1" x14ac:dyDescent="0.25"/>
    <row r="2059" ht="15" customHeight="1" x14ac:dyDescent="0.25"/>
    <row r="2060" ht="15" customHeight="1" x14ac:dyDescent="0.25"/>
    <row r="2061" ht="15" customHeight="1" x14ac:dyDescent="0.25"/>
    <row r="2062" ht="15" customHeight="1" x14ac:dyDescent="0.25"/>
    <row r="2063" ht="15" customHeight="1" x14ac:dyDescent="0.25"/>
    <row r="2064" ht="15" customHeight="1" x14ac:dyDescent="0.25"/>
    <row r="2065" ht="15" customHeight="1" x14ac:dyDescent="0.25"/>
    <row r="2066" ht="15" customHeight="1" x14ac:dyDescent="0.25"/>
    <row r="2067" ht="15" customHeight="1" x14ac:dyDescent="0.25"/>
    <row r="2068" ht="15" customHeight="1" x14ac:dyDescent="0.25"/>
    <row r="2069" ht="15" customHeight="1" x14ac:dyDescent="0.25"/>
    <row r="2070" ht="15" customHeight="1" x14ac:dyDescent="0.25"/>
    <row r="2071" ht="15" customHeight="1" x14ac:dyDescent="0.25"/>
    <row r="2072" ht="15" customHeight="1" x14ac:dyDescent="0.25"/>
    <row r="2073" ht="15" customHeight="1" x14ac:dyDescent="0.25"/>
    <row r="2074" ht="15" customHeight="1" x14ac:dyDescent="0.25"/>
    <row r="2075" ht="15" customHeight="1" x14ac:dyDescent="0.25"/>
    <row r="2076" ht="15" customHeight="1" x14ac:dyDescent="0.25"/>
    <row r="2077" ht="15" customHeight="1" x14ac:dyDescent="0.25"/>
    <row r="2078" ht="15" customHeight="1" x14ac:dyDescent="0.25"/>
    <row r="2079" ht="15" customHeight="1" x14ac:dyDescent="0.25"/>
    <row r="2080" ht="15" customHeight="1" x14ac:dyDescent="0.25"/>
    <row r="2081" ht="15" customHeight="1" x14ac:dyDescent="0.25"/>
    <row r="2082" ht="15" customHeight="1" x14ac:dyDescent="0.25"/>
    <row r="2083" ht="15" customHeight="1" x14ac:dyDescent="0.25"/>
    <row r="2084" ht="15" customHeight="1" x14ac:dyDescent="0.25"/>
    <row r="2085" ht="15" customHeight="1" x14ac:dyDescent="0.25"/>
    <row r="2086" ht="15" customHeight="1" x14ac:dyDescent="0.25"/>
    <row r="2087" ht="15" customHeight="1" x14ac:dyDescent="0.25"/>
    <row r="2088" ht="15" customHeight="1" x14ac:dyDescent="0.25"/>
    <row r="2089" ht="15" customHeight="1" x14ac:dyDescent="0.25"/>
    <row r="2090" ht="15" customHeight="1" x14ac:dyDescent="0.25"/>
    <row r="2091" ht="15" customHeight="1" x14ac:dyDescent="0.25"/>
    <row r="2092" ht="15" customHeight="1" x14ac:dyDescent="0.25"/>
    <row r="2093" ht="15" customHeight="1" x14ac:dyDescent="0.25"/>
    <row r="2094" ht="15" customHeight="1" x14ac:dyDescent="0.25"/>
    <row r="2095" ht="15" customHeight="1" x14ac:dyDescent="0.25"/>
    <row r="2096" ht="15" customHeight="1" x14ac:dyDescent="0.25"/>
    <row r="2097" ht="15" customHeight="1" x14ac:dyDescent="0.25"/>
    <row r="2098" ht="15" customHeight="1" x14ac:dyDescent="0.25"/>
    <row r="2099" ht="15" customHeight="1" x14ac:dyDescent="0.25"/>
    <row r="2100" ht="15" customHeight="1" x14ac:dyDescent="0.25"/>
    <row r="2101" ht="15" customHeight="1" x14ac:dyDescent="0.25"/>
    <row r="2102" ht="15" customHeight="1" x14ac:dyDescent="0.25"/>
    <row r="2103" ht="15" customHeight="1" x14ac:dyDescent="0.25"/>
    <row r="2104" ht="15" customHeight="1" x14ac:dyDescent="0.25"/>
    <row r="2105" ht="15" customHeight="1" x14ac:dyDescent="0.25"/>
    <row r="2106" ht="15" customHeight="1" x14ac:dyDescent="0.25"/>
    <row r="2107" ht="15" customHeight="1" x14ac:dyDescent="0.25"/>
    <row r="2108" ht="15" customHeight="1" x14ac:dyDescent="0.25"/>
    <row r="2109" ht="15" customHeight="1" x14ac:dyDescent="0.25"/>
    <row r="2110" ht="15" customHeight="1" x14ac:dyDescent="0.25"/>
    <row r="2111" ht="15" customHeight="1" x14ac:dyDescent="0.25"/>
    <row r="2112" ht="15" customHeight="1" x14ac:dyDescent="0.25"/>
    <row r="2113" ht="15" customHeight="1" x14ac:dyDescent="0.25"/>
    <row r="2114" ht="15" customHeight="1" x14ac:dyDescent="0.25"/>
    <row r="2115" ht="15" customHeight="1" x14ac:dyDescent="0.25"/>
    <row r="2116" ht="15" customHeight="1" x14ac:dyDescent="0.25"/>
    <row r="2117" ht="15" customHeight="1" x14ac:dyDescent="0.25"/>
    <row r="2118" ht="15" customHeight="1" x14ac:dyDescent="0.25"/>
    <row r="2119" ht="15" customHeight="1" x14ac:dyDescent="0.25"/>
    <row r="2120" ht="15" customHeight="1" x14ac:dyDescent="0.25"/>
    <row r="2121" ht="15" customHeight="1" x14ac:dyDescent="0.25"/>
    <row r="2122" ht="15" customHeight="1" x14ac:dyDescent="0.25"/>
    <row r="2123" ht="15" customHeight="1" x14ac:dyDescent="0.25"/>
    <row r="2124" ht="15" customHeight="1" x14ac:dyDescent="0.25"/>
    <row r="2125" ht="15" customHeight="1" x14ac:dyDescent="0.25"/>
    <row r="2126" ht="15" customHeight="1" x14ac:dyDescent="0.25"/>
    <row r="2127" ht="15" customHeight="1" x14ac:dyDescent="0.25"/>
    <row r="2128" ht="15" customHeight="1" x14ac:dyDescent="0.25"/>
    <row r="2129" ht="15" customHeight="1" x14ac:dyDescent="0.25"/>
    <row r="2130" ht="15" customHeight="1" x14ac:dyDescent="0.25"/>
    <row r="2131" ht="15" customHeight="1" x14ac:dyDescent="0.25"/>
    <row r="2132" ht="15" customHeight="1" x14ac:dyDescent="0.25"/>
    <row r="2133" ht="15" customHeight="1" x14ac:dyDescent="0.25"/>
    <row r="2134" ht="15" customHeight="1" x14ac:dyDescent="0.25"/>
    <row r="2135" ht="15" customHeight="1" x14ac:dyDescent="0.25"/>
    <row r="2136" ht="15" customHeight="1" x14ac:dyDescent="0.25"/>
    <row r="2137" ht="15" customHeight="1" x14ac:dyDescent="0.25"/>
    <row r="2138" ht="15" customHeight="1" x14ac:dyDescent="0.25"/>
    <row r="2139" ht="15" customHeight="1" x14ac:dyDescent="0.25"/>
    <row r="2140" ht="15" customHeight="1" x14ac:dyDescent="0.25"/>
    <row r="2141" ht="15" customHeight="1" x14ac:dyDescent="0.25"/>
    <row r="2142" ht="15" customHeight="1" x14ac:dyDescent="0.25"/>
    <row r="2143" ht="15" customHeight="1" x14ac:dyDescent="0.25"/>
    <row r="2144" ht="15" customHeight="1" x14ac:dyDescent="0.25"/>
    <row r="2145" ht="15" customHeight="1" x14ac:dyDescent="0.25"/>
    <row r="2146" ht="15" customHeight="1" x14ac:dyDescent="0.25"/>
    <row r="2147" ht="15" customHeight="1" x14ac:dyDescent="0.25"/>
    <row r="2148" ht="15" customHeight="1" x14ac:dyDescent="0.25"/>
    <row r="2149" ht="15" customHeight="1" x14ac:dyDescent="0.25"/>
    <row r="2150" ht="15" customHeight="1" x14ac:dyDescent="0.25"/>
    <row r="2151" ht="15" customHeight="1" x14ac:dyDescent="0.25"/>
    <row r="2152" ht="15" customHeight="1" x14ac:dyDescent="0.25"/>
    <row r="2153" ht="15" customHeight="1" x14ac:dyDescent="0.25"/>
    <row r="2154" ht="15" customHeight="1" x14ac:dyDescent="0.25"/>
    <row r="2155" ht="15" customHeight="1" x14ac:dyDescent="0.25"/>
    <row r="2156" ht="15" customHeight="1" x14ac:dyDescent="0.25"/>
    <row r="2157" ht="15" customHeight="1" x14ac:dyDescent="0.25"/>
    <row r="2158" ht="15" customHeight="1" x14ac:dyDescent="0.25"/>
    <row r="2159" ht="15" customHeight="1" x14ac:dyDescent="0.25"/>
    <row r="2160" ht="15" customHeight="1" x14ac:dyDescent="0.25"/>
    <row r="2161" ht="15" customHeight="1" x14ac:dyDescent="0.25"/>
    <row r="2162" ht="15" customHeight="1" x14ac:dyDescent="0.25"/>
    <row r="2163" ht="15" customHeight="1" x14ac:dyDescent="0.25"/>
    <row r="2164" ht="15" customHeight="1" x14ac:dyDescent="0.25"/>
    <row r="2165" ht="15" customHeight="1" x14ac:dyDescent="0.25"/>
    <row r="2166" ht="15" customHeight="1" x14ac:dyDescent="0.25"/>
    <row r="2167" ht="15" customHeight="1" x14ac:dyDescent="0.25"/>
    <row r="2168" ht="15" customHeight="1" x14ac:dyDescent="0.25"/>
    <row r="2169" ht="15" customHeight="1" x14ac:dyDescent="0.25"/>
    <row r="2170" ht="15" customHeight="1" x14ac:dyDescent="0.25"/>
    <row r="2171" ht="15" customHeight="1" x14ac:dyDescent="0.25"/>
    <row r="2172" ht="15" customHeight="1" x14ac:dyDescent="0.25"/>
    <row r="2173" ht="15" customHeight="1" x14ac:dyDescent="0.25"/>
    <row r="2174" ht="15" customHeight="1" x14ac:dyDescent="0.25"/>
    <row r="2175" ht="15" customHeight="1" x14ac:dyDescent="0.25"/>
    <row r="2176" ht="15" customHeight="1" x14ac:dyDescent="0.25"/>
    <row r="2177" ht="15" customHeight="1" x14ac:dyDescent="0.25"/>
    <row r="2178" ht="15" customHeight="1" x14ac:dyDescent="0.25"/>
    <row r="2179" ht="15" customHeight="1" x14ac:dyDescent="0.25"/>
    <row r="2180" ht="15" customHeight="1" x14ac:dyDescent="0.25"/>
    <row r="2181" ht="15" customHeight="1" x14ac:dyDescent="0.25"/>
    <row r="2182" ht="15" customHeight="1" x14ac:dyDescent="0.25"/>
    <row r="2183" ht="15" customHeight="1" x14ac:dyDescent="0.25"/>
    <row r="2184" ht="15" customHeight="1" x14ac:dyDescent="0.25"/>
    <row r="2185" ht="15" customHeight="1" x14ac:dyDescent="0.25"/>
    <row r="2186" ht="15" customHeight="1" x14ac:dyDescent="0.25"/>
    <row r="2187" ht="15" customHeight="1" x14ac:dyDescent="0.25"/>
    <row r="2188" ht="15" customHeight="1" x14ac:dyDescent="0.25"/>
    <row r="2189" ht="15" customHeight="1" x14ac:dyDescent="0.25"/>
    <row r="2190" ht="15" customHeight="1" x14ac:dyDescent="0.25"/>
    <row r="2191" ht="15" customHeight="1" x14ac:dyDescent="0.25"/>
    <row r="2192" ht="15" customHeight="1" x14ac:dyDescent="0.25"/>
    <row r="2193" ht="15" customHeight="1" x14ac:dyDescent="0.25"/>
    <row r="2194" ht="15" customHeight="1" x14ac:dyDescent="0.25"/>
    <row r="2195" ht="15" customHeight="1" x14ac:dyDescent="0.25"/>
    <row r="2196" ht="15" customHeight="1" x14ac:dyDescent="0.25"/>
    <row r="2197" ht="15" customHeight="1" x14ac:dyDescent="0.25"/>
    <row r="2198" ht="15" customHeight="1" x14ac:dyDescent="0.25"/>
    <row r="2199" ht="15" customHeight="1" x14ac:dyDescent="0.25"/>
    <row r="2200" ht="15" customHeight="1" x14ac:dyDescent="0.25"/>
    <row r="2201" ht="15" customHeight="1" x14ac:dyDescent="0.25"/>
    <row r="2202" ht="15" customHeight="1" x14ac:dyDescent="0.25"/>
    <row r="2203" ht="15" customHeight="1" x14ac:dyDescent="0.25"/>
    <row r="2204" ht="15" customHeight="1" x14ac:dyDescent="0.25"/>
    <row r="2205" ht="15" customHeight="1" x14ac:dyDescent="0.25"/>
    <row r="2206" ht="15" customHeight="1" x14ac:dyDescent="0.25"/>
    <row r="2207" ht="15" customHeight="1" x14ac:dyDescent="0.25"/>
    <row r="2208" ht="15" customHeight="1" x14ac:dyDescent="0.25"/>
    <row r="2209" ht="15" customHeight="1" x14ac:dyDescent="0.25"/>
    <row r="2210" ht="15" customHeight="1" x14ac:dyDescent="0.25"/>
    <row r="2211" ht="15" customHeight="1" x14ac:dyDescent="0.25"/>
    <row r="2212" ht="15" customHeight="1" x14ac:dyDescent="0.25"/>
    <row r="2213" ht="15" customHeight="1" x14ac:dyDescent="0.25"/>
    <row r="2214" ht="15" customHeight="1" x14ac:dyDescent="0.25"/>
    <row r="2215" ht="15" customHeight="1" x14ac:dyDescent="0.25"/>
    <row r="2216" ht="15" customHeight="1" x14ac:dyDescent="0.25"/>
    <row r="2217" ht="15" customHeight="1" x14ac:dyDescent="0.25"/>
    <row r="2218" ht="15" customHeight="1" x14ac:dyDescent="0.25"/>
    <row r="2219" ht="15" customHeight="1" x14ac:dyDescent="0.25"/>
    <row r="2220" ht="15" customHeight="1" x14ac:dyDescent="0.25"/>
    <row r="2221" ht="15" customHeight="1" x14ac:dyDescent="0.25"/>
    <row r="2222" ht="15" customHeight="1" x14ac:dyDescent="0.25"/>
    <row r="2223" ht="15" customHeight="1" x14ac:dyDescent="0.25"/>
    <row r="2224" ht="15" customHeight="1" x14ac:dyDescent="0.25"/>
    <row r="2225" ht="15" customHeight="1" x14ac:dyDescent="0.25"/>
    <row r="2226" ht="15" customHeight="1" x14ac:dyDescent="0.25"/>
    <row r="2227" ht="15" customHeight="1" x14ac:dyDescent="0.25"/>
    <row r="2228" ht="15" customHeight="1" x14ac:dyDescent="0.25"/>
    <row r="2229" ht="15" customHeight="1" x14ac:dyDescent="0.25"/>
    <row r="2230" ht="15" customHeight="1" x14ac:dyDescent="0.25"/>
    <row r="2231" ht="15" customHeight="1" x14ac:dyDescent="0.25"/>
    <row r="2232" ht="15" customHeight="1" x14ac:dyDescent="0.25"/>
    <row r="2233" ht="15" customHeight="1" x14ac:dyDescent="0.25"/>
    <row r="2234" ht="15" customHeight="1" x14ac:dyDescent="0.25"/>
    <row r="2235" ht="15" customHeight="1" x14ac:dyDescent="0.25"/>
    <row r="2236" ht="15" customHeight="1" x14ac:dyDescent="0.25"/>
    <row r="2237" ht="15" customHeight="1" x14ac:dyDescent="0.25"/>
    <row r="2238" ht="15" customHeight="1" x14ac:dyDescent="0.25"/>
    <row r="2239" ht="15" customHeight="1" x14ac:dyDescent="0.25"/>
    <row r="2240" ht="15" customHeight="1" x14ac:dyDescent="0.25"/>
    <row r="2241" ht="15" customHeight="1" x14ac:dyDescent="0.25"/>
    <row r="2242" ht="15" customHeight="1" x14ac:dyDescent="0.25"/>
    <row r="2243" ht="15" customHeight="1" x14ac:dyDescent="0.25"/>
    <row r="2244" ht="15" customHeight="1" x14ac:dyDescent="0.25"/>
    <row r="2245" ht="15" customHeight="1" x14ac:dyDescent="0.25"/>
    <row r="2246" ht="15" customHeight="1" x14ac:dyDescent="0.25"/>
    <row r="2247" ht="15" customHeight="1" x14ac:dyDescent="0.25"/>
    <row r="2248" ht="15" customHeight="1" x14ac:dyDescent="0.25"/>
    <row r="2249" ht="15" customHeight="1" x14ac:dyDescent="0.25"/>
    <row r="2250" ht="15" customHeight="1" x14ac:dyDescent="0.25"/>
    <row r="2251" ht="15" customHeight="1" x14ac:dyDescent="0.25"/>
    <row r="2252" ht="15" customHeight="1" x14ac:dyDescent="0.25"/>
    <row r="2253" ht="15" customHeight="1" x14ac:dyDescent="0.25"/>
    <row r="2254" ht="15" customHeight="1" x14ac:dyDescent="0.25"/>
    <row r="2255" ht="15" customHeight="1" x14ac:dyDescent="0.25"/>
    <row r="2256" ht="15" customHeight="1" x14ac:dyDescent="0.25"/>
    <row r="2257" ht="15" customHeight="1" x14ac:dyDescent="0.25"/>
    <row r="2258" ht="15" customHeight="1" x14ac:dyDescent="0.25"/>
    <row r="2259" ht="15" customHeight="1" x14ac:dyDescent="0.25"/>
    <row r="2260" ht="15" customHeight="1" x14ac:dyDescent="0.25"/>
    <row r="2261" ht="15" customHeight="1" x14ac:dyDescent="0.25"/>
    <row r="2262" ht="15" customHeight="1" x14ac:dyDescent="0.25"/>
    <row r="2263" ht="15" customHeight="1" x14ac:dyDescent="0.25"/>
    <row r="2264" ht="15" customHeight="1" x14ac:dyDescent="0.25"/>
    <row r="2265" ht="15" customHeight="1" x14ac:dyDescent="0.25"/>
    <row r="2266" ht="15" customHeight="1" x14ac:dyDescent="0.25"/>
    <row r="2267" ht="15" customHeight="1" x14ac:dyDescent="0.25"/>
    <row r="2268" ht="15" customHeight="1" x14ac:dyDescent="0.25"/>
    <row r="2269" ht="15" customHeight="1" x14ac:dyDescent="0.25"/>
    <row r="2270" ht="15" customHeight="1" x14ac:dyDescent="0.25"/>
    <row r="2271" ht="15" customHeight="1" x14ac:dyDescent="0.25"/>
    <row r="2272" ht="15" customHeight="1" x14ac:dyDescent="0.25"/>
    <row r="2273" ht="15" customHeight="1" x14ac:dyDescent="0.25"/>
    <row r="2274" ht="15" customHeight="1" x14ac:dyDescent="0.25"/>
    <row r="2275" ht="15" customHeight="1" x14ac:dyDescent="0.25"/>
    <row r="2276" ht="15" customHeight="1" x14ac:dyDescent="0.25"/>
    <row r="2277" ht="15" customHeight="1" x14ac:dyDescent="0.25"/>
    <row r="2278" ht="15" customHeight="1" x14ac:dyDescent="0.25"/>
    <row r="2279" ht="15" customHeight="1" x14ac:dyDescent="0.25"/>
    <row r="2280" ht="15" customHeight="1" x14ac:dyDescent="0.25"/>
    <row r="2281" ht="15" customHeight="1" x14ac:dyDescent="0.25"/>
    <row r="2282" ht="15" customHeight="1" x14ac:dyDescent="0.25"/>
    <row r="2283" ht="15" customHeight="1" x14ac:dyDescent="0.25"/>
    <row r="2284" ht="15" customHeight="1" x14ac:dyDescent="0.25"/>
    <row r="2285" ht="15" customHeight="1" x14ac:dyDescent="0.25"/>
    <row r="2286" ht="15" customHeight="1" x14ac:dyDescent="0.25"/>
    <row r="2287" ht="15" customHeight="1" x14ac:dyDescent="0.25"/>
    <row r="2288" ht="15" customHeight="1" x14ac:dyDescent="0.25"/>
    <row r="2289" ht="15" customHeight="1" x14ac:dyDescent="0.25"/>
    <row r="2290" ht="15" customHeight="1" x14ac:dyDescent="0.25"/>
    <row r="2291" ht="15" customHeight="1" x14ac:dyDescent="0.25"/>
    <row r="2292" ht="15" customHeight="1" x14ac:dyDescent="0.25"/>
    <row r="2293" ht="15" customHeight="1" x14ac:dyDescent="0.25"/>
    <row r="2294" ht="15" customHeight="1" x14ac:dyDescent="0.25"/>
    <row r="2295" ht="15" customHeight="1" x14ac:dyDescent="0.25"/>
    <row r="2296" ht="15" customHeight="1" x14ac:dyDescent="0.25"/>
    <row r="2297" ht="15" customHeight="1" x14ac:dyDescent="0.25"/>
    <row r="2298" ht="15" customHeight="1" x14ac:dyDescent="0.25"/>
    <row r="2299" ht="15" customHeight="1" x14ac:dyDescent="0.25"/>
    <row r="2300" ht="15" customHeight="1" x14ac:dyDescent="0.25"/>
    <row r="2301" ht="15" customHeight="1" x14ac:dyDescent="0.25"/>
    <row r="2302" ht="15" customHeight="1" x14ac:dyDescent="0.25"/>
    <row r="2303" ht="15" customHeight="1" x14ac:dyDescent="0.25"/>
    <row r="2304" ht="15" customHeight="1" x14ac:dyDescent="0.25"/>
    <row r="2305" ht="15" customHeight="1" x14ac:dyDescent="0.25"/>
    <row r="2306" ht="15" customHeight="1" x14ac:dyDescent="0.25"/>
    <row r="2307" ht="15" customHeight="1" x14ac:dyDescent="0.25"/>
    <row r="2308" ht="15" customHeight="1" x14ac:dyDescent="0.25"/>
    <row r="2309" ht="15" customHeight="1" x14ac:dyDescent="0.25"/>
    <row r="2310" ht="15" customHeight="1" x14ac:dyDescent="0.25"/>
    <row r="2311" ht="15" customHeight="1" x14ac:dyDescent="0.25"/>
    <row r="2312" ht="15" customHeight="1" x14ac:dyDescent="0.25"/>
    <row r="2313" ht="15" customHeight="1" x14ac:dyDescent="0.25"/>
    <row r="2314" ht="15" customHeight="1" x14ac:dyDescent="0.25"/>
    <row r="2315" ht="15" customHeight="1" x14ac:dyDescent="0.25"/>
    <row r="2316" ht="15" customHeight="1" x14ac:dyDescent="0.25"/>
    <row r="2317" ht="15" customHeight="1" x14ac:dyDescent="0.25"/>
    <row r="2318" ht="15" customHeight="1" x14ac:dyDescent="0.25"/>
    <row r="2319" ht="15" customHeight="1" x14ac:dyDescent="0.25"/>
    <row r="2320" ht="15" customHeight="1" x14ac:dyDescent="0.25"/>
    <row r="2321" ht="15" customHeight="1" x14ac:dyDescent="0.25"/>
    <row r="2322" ht="15" customHeight="1" x14ac:dyDescent="0.25"/>
    <row r="2323" ht="15" customHeight="1" x14ac:dyDescent="0.25"/>
    <row r="2324" ht="15" customHeight="1" x14ac:dyDescent="0.25"/>
    <row r="2325" ht="15" customHeight="1" x14ac:dyDescent="0.25"/>
    <row r="2326" ht="15" customHeight="1" x14ac:dyDescent="0.25"/>
    <row r="2327" ht="15" customHeight="1" x14ac:dyDescent="0.25"/>
    <row r="2328" ht="15" customHeight="1" x14ac:dyDescent="0.25"/>
    <row r="2329" ht="15" customHeight="1" x14ac:dyDescent="0.25"/>
    <row r="2330" ht="15" customHeight="1" x14ac:dyDescent="0.25"/>
    <row r="2331" ht="15" customHeight="1" x14ac:dyDescent="0.25"/>
    <row r="2332" ht="15" customHeight="1" x14ac:dyDescent="0.25"/>
    <row r="2333" ht="15" customHeight="1" x14ac:dyDescent="0.25"/>
    <row r="2334" ht="15" customHeight="1" x14ac:dyDescent="0.25"/>
    <row r="2335" ht="15" customHeight="1" x14ac:dyDescent="0.25"/>
    <row r="2336" ht="15" customHeight="1" x14ac:dyDescent="0.25"/>
    <row r="2337" ht="15" customHeight="1" x14ac:dyDescent="0.25"/>
    <row r="2338" ht="15" customHeight="1" x14ac:dyDescent="0.25"/>
    <row r="2339" ht="15" customHeight="1" x14ac:dyDescent="0.25"/>
    <row r="2340" ht="15" customHeight="1" x14ac:dyDescent="0.25"/>
    <row r="2341" ht="15" customHeight="1" x14ac:dyDescent="0.25"/>
    <row r="2342" ht="15" customHeight="1" x14ac:dyDescent="0.25"/>
    <row r="2343" ht="15" customHeight="1" x14ac:dyDescent="0.25"/>
    <row r="2344" ht="15" customHeight="1" x14ac:dyDescent="0.25"/>
    <row r="2345" ht="15" customHeight="1" x14ac:dyDescent="0.25"/>
    <row r="2346" ht="15" customHeight="1" x14ac:dyDescent="0.25"/>
    <row r="2347" ht="15" customHeight="1" x14ac:dyDescent="0.25"/>
    <row r="2348" ht="15" customHeight="1" x14ac:dyDescent="0.25"/>
    <row r="2349" ht="15" customHeight="1" x14ac:dyDescent="0.25"/>
    <row r="2350" ht="15" customHeight="1" x14ac:dyDescent="0.25"/>
    <row r="2351" ht="15" customHeight="1" x14ac:dyDescent="0.25"/>
    <row r="2352" ht="15" customHeight="1" x14ac:dyDescent="0.25"/>
    <row r="2353" ht="15" customHeight="1" x14ac:dyDescent="0.25"/>
    <row r="2354" ht="15" customHeight="1" x14ac:dyDescent="0.25"/>
    <row r="2355" ht="15" customHeight="1" x14ac:dyDescent="0.25"/>
    <row r="2356" ht="15" customHeight="1" x14ac:dyDescent="0.25"/>
    <row r="2357" ht="15" customHeight="1" x14ac:dyDescent="0.25"/>
    <row r="2358" ht="15" customHeight="1" x14ac:dyDescent="0.25"/>
    <row r="2359" ht="15" customHeight="1" x14ac:dyDescent="0.25"/>
    <row r="2360" ht="15" customHeight="1" x14ac:dyDescent="0.25"/>
    <row r="2361" ht="15" customHeight="1" x14ac:dyDescent="0.25"/>
    <row r="2362" ht="15" customHeight="1" x14ac:dyDescent="0.25"/>
    <row r="2363" ht="15" customHeight="1" x14ac:dyDescent="0.25"/>
    <row r="2364" ht="15" customHeight="1" x14ac:dyDescent="0.25"/>
    <row r="2365" ht="15" customHeight="1" x14ac:dyDescent="0.25"/>
    <row r="2366" ht="15" customHeight="1" x14ac:dyDescent="0.25"/>
    <row r="2367" ht="15" customHeight="1" x14ac:dyDescent="0.25"/>
    <row r="2368" ht="15" customHeight="1" x14ac:dyDescent="0.25"/>
    <row r="2369" ht="15" customHeight="1" x14ac:dyDescent="0.25"/>
    <row r="2370" ht="15" customHeight="1" x14ac:dyDescent="0.25"/>
    <row r="2371" ht="15" customHeight="1" x14ac:dyDescent="0.25"/>
    <row r="2372" ht="15" customHeight="1" x14ac:dyDescent="0.25"/>
    <row r="2373" ht="15" customHeight="1" x14ac:dyDescent="0.25"/>
    <row r="2374" ht="15" customHeight="1" x14ac:dyDescent="0.25"/>
    <row r="2375" ht="15" customHeight="1" x14ac:dyDescent="0.25"/>
    <row r="2376" ht="15" customHeight="1" x14ac:dyDescent="0.25"/>
    <row r="2377" ht="15" customHeight="1" x14ac:dyDescent="0.25"/>
    <row r="2378" ht="15" customHeight="1" x14ac:dyDescent="0.25"/>
    <row r="2379" ht="15" customHeight="1" x14ac:dyDescent="0.25"/>
    <row r="2380" ht="15" customHeight="1" x14ac:dyDescent="0.25"/>
    <row r="2381" ht="15" customHeight="1" x14ac:dyDescent="0.25"/>
    <row r="2382" ht="15" customHeight="1" x14ac:dyDescent="0.25"/>
    <row r="2383" ht="15" customHeight="1" x14ac:dyDescent="0.25"/>
    <row r="2384" ht="15" customHeight="1" x14ac:dyDescent="0.25"/>
    <row r="2385" ht="15" customHeight="1" x14ac:dyDescent="0.25"/>
    <row r="2386" ht="15" customHeight="1" x14ac:dyDescent="0.25"/>
    <row r="2387" ht="15" customHeight="1" x14ac:dyDescent="0.25"/>
    <row r="2388" ht="15" customHeight="1" x14ac:dyDescent="0.25"/>
    <row r="2389" ht="15" customHeight="1" x14ac:dyDescent="0.25"/>
    <row r="2390" ht="15" customHeight="1" x14ac:dyDescent="0.25"/>
    <row r="2391" ht="15" customHeight="1" x14ac:dyDescent="0.25"/>
    <row r="2392" ht="15" customHeight="1" x14ac:dyDescent="0.25"/>
    <row r="2393" ht="15" customHeight="1" x14ac:dyDescent="0.25"/>
    <row r="2394" ht="15" customHeight="1" x14ac:dyDescent="0.25"/>
    <row r="2395" ht="15" customHeight="1" x14ac:dyDescent="0.25"/>
    <row r="2396" ht="15" customHeight="1" x14ac:dyDescent="0.25"/>
    <row r="2397" ht="15" customHeight="1" x14ac:dyDescent="0.25"/>
    <row r="2398" ht="15" customHeight="1" x14ac:dyDescent="0.25"/>
    <row r="2399" ht="15" customHeight="1" x14ac:dyDescent="0.25"/>
    <row r="2400" ht="15" customHeight="1" x14ac:dyDescent="0.25"/>
    <row r="2401" ht="15" customHeight="1" x14ac:dyDescent="0.25"/>
    <row r="2402" ht="15" customHeight="1" x14ac:dyDescent="0.25"/>
    <row r="2403" ht="15" customHeight="1" x14ac:dyDescent="0.25"/>
    <row r="2404" ht="15" customHeight="1" x14ac:dyDescent="0.25"/>
    <row r="2405" ht="15" customHeight="1" x14ac:dyDescent="0.25"/>
    <row r="2406" ht="15" customHeight="1" x14ac:dyDescent="0.25"/>
    <row r="2407" ht="15" customHeight="1" x14ac:dyDescent="0.25"/>
    <row r="2408" ht="15" customHeight="1" x14ac:dyDescent="0.25"/>
    <row r="2409" ht="15" customHeight="1" x14ac:dyDescent="0.25"/>
    <row r="2410" ht="15" customHeight="1" x14ac:dyDescent="0.25"/>
    <row r="2411" ht="15" customHeight="1" x14ac:dyDescent="0.25"/>
    <row r="2412" ht="15" customHeight="1" x14ac:dyDescent="0.25"/>
    <row r="2413" ht="15" customHeight="1" x14ac:dyDescent="0.25"/>
    <row r="2414" ht="15" customHeight="1" x14ac:dyDescent="0.25"/>
    <row r="2415" ht="15" customHeight="1" x14ac:dyDescent="0.25"/>
    <row r="2416" ht="15" customHeight="1" x14ac:dyDescent="0.25"/>
    <row r="2417" ht="15" customHeight="1" x14ac:dyDescent="0.25"/>
    <row r="2418" ht="15" customHeight="1" x14ac:dyDescent="0.25"/>
    <row r="2419" ht="15" customHeight="1" x14ac:dyDescent="0.25"/>
    <row r="2420" ht="15" customHeight="1" x14ac:dyDescent="0.25"/>
    <row r="2421" ht="15" customHeight="1" x14ac:dyDescent="0.25"/>
    <row r="2422" ht="15" customHeight="1" x14ac:dyDescent="0.25"/>
    <row r="2423" ht="15" customHeight="1" x14ac:dyDescent="0.25"/>
    <row r="2424" ht="15" customHeight="1" x14ac:dyDescent="0.25"/>
    <row r="2425" ht="15" customHeight="1" x14ac:dyDescent="0.25"/>
    <row r="2426" ht="15" customHeight="1" x14ac:dyDescent="0.25"/>
    <row r="2427" ht="15" customHeight="1" x14ac:dyDescent="0.25"/>
    <row r="2428" ht="15" customHeight="1" x14ac:dyDescent="0.25"/>
    <row r="2429" ht="15" customHeight="1" x14ac:dyDescent="0.25"/>
    <row r="2430" ht="15" customHeight="1" x14ac:dyDescent="0.25"/>
    <row r="2431" ht="15" customHeight="1" x14ac:dyDescent="0.25"/>
    <row r="2432" ht="15" customHeight="1" x14ac:dyDescent="0.25"/>
    <row r="2433" ht="15" customHeight="1" x14ac:dyDescent="0.25"/>
    <row r="2434" ht="15" customHeight="1" x14ac:dyDescent="0.25"/>
    <row r="2435" ht="15" customHeight="1" x14ac:dyDescent="0.25"/>
    <row r="2436" ht="15" customHeight="1" x14ac:dyDescent="0.25"/>
    <row r="2437" ht="15" customHeight="1" x14ac:dyDescent="0.25"/>
    <row r="2438" ht="15" customHeight="1" x14ac:dyDescent="0.25"/>
    <row r="2439" ht="15" customHeight="1" x14ac:dyDescent="0.25"/>
    <row r="2440" ht="15" customHeight="1" x14ac:dyDescent="0.25"/>
    <row r="2441" ht="15" customHeight="1" x14ac:dyDescent="0.25"/>
    <row r="2442" ht="15" customHeight="1" x14ac:dyDescent="0.25"/>
    <row r="2443" ht="15" customHeight="1" x14ac:dyDescent="0.25"/>
    <row r="2444" ht="15" customHeight="1" x14ac:dyDescent="0.25"/>
    <row r="2445" ht="15" customHeight="1" x14ac:dyDescent="0.25"/>
    <row r="2446" ht="15" customHeight="1" x14ac:dyDescent="0.25"/>
    <row r="2447" ht="15" customHeight="1" x14ac:dyDescent="0.25"/>
    <row r="2448" ht="15" customHeight="1" x14ac:dyDescent="0.25"/>
    <row r="2449" ht="15" customHeight="1" x14ac:dyDescent="0.25"/>
    <row r="2450" ht="15" customHeight="1" x14ac:dyDescent="0.25"/>
    <row r="2451" ht="15" customHeight="1" x14ac:dyDescent="0.25"/>
    <row r="2452" ht="15" customHeight="1" x14ac:dyDescent="0.25"/>
    <row r="2453" ht="15" customHeight="1" x14ac:dyDescent="0.25"/>
    <row r="2454" ht="15" customHeight="1" x14ac:dyDescent="0.25"/>
    <row r="2455" ht="15" customHeight="1" x14ac:dyDescent="0.25"/>
    <row r="2456" ht="15" customHeight="1" x14ac:dyDescent="0.25"/>
    <row r="2457" ht="15" customHeight="1" x14ac:dyDescent="0.25"/>
    <row r="2458" ht="15" customHeight="1" x14ac:dyDescent="0.25"/>
    <row r="2459" ht="15" customHeight="1" x14ac:dyDescent="0.25"/>
    <row r="2460" ht="15" customHeight="1" x14ac:dyDescent="0.25"/>
    <row r="2461" ht="15" customHeight="1" x14ac:dyDescent="0.25"/>
    <row r="2462" ht="15" customHeight="1" x14ac:dyDescent="0.25"/>
    <row r="2463" ht="15" customHeight="1" x14ac:dyDescent="0.25"/>
    <row r="2464" ht="15" customHeight="1" x14ac:dyDescent="0.25"/>
    <row r="2465" ht="15" customHeight="1" x14ac:dyDescent="0.25"/>
    <row r="2466" ht="15" customHeight="1" x14ac:dyDescent="0.25"/>
    <row r="2467" ht="15" customHeight="1" x14ac:dyDescent="0.25"/>
    <row r="2468" ht="15" customHeight="1" x14ac:dyDescent="0.25"/>
    <row r="2469" ht="15" customHeight="1" x14ac:dyDescent="0.25"/>
    <row r="2470" ht="15" customHeight="1" x14ac:dyDescent="0.25"/>
    <row r="2471" ht="15" customHeight="1" x14ac:dyDescent="0.25"/>
    <row r="2472" ht="15" customHeight="1" x14ac:dyDescent="0.25"/>
    <row r="2473" ht="15" customHeight="1" x14ac:dyDescent="0.25"/>
    <row r="2474" ht="15" customHeight="1" x14ac:dyDescent="0.25"/>
    <row r="2475" ht="15" customHeight="1" x14ac:dyDescent="0.25"/>
    <row r="2476" ht="15" customHeight="1" x14ac:dyDescent="0.25"/>
    <row r="2477" ht="15" customHeight="1" x14ac:dyDescent="0.25"/>
    <row r="2478" ht="15" customHeight="1" x14ac:dyDescent="0.25"/>
    <row r="2479" ht="15" customHeight="1" x14ac:dyDescent="0.25"/>
    <row r="2480" ht="15" customHeight="1" x14ac:dyDescent="0.25"/>
    <row r="2481" ht="15" customHeight="1" x14ac:dyDescent="0.25"/>
    <row r="2482" ht="15" customHeight="1" x14ac:dyDescent="0.25"/>
    <row r="2483" ht="15" customHeight="1" x14ac:dyDescent="0.25"/>
    <row r="2484" ht="15" customHeight="1" x14ac:dyDescent="0.25"/>
    <row r="2485" ht="15" customHeight="1" x14ac:dyDescent="0.25"/>
    <row r="2486" ht="15" customHeight="1" x14ac:dyDescent="0.25"/>
    <row r="2487" ht="15" customHeight="1" x14ac:dyDescent="0.25"/>
    <row r="2488" ht="15" customHeight="1" x14ac:dyDescent="0.25"/>
    <row r="2489" ht="15" customHeight="1" x14ac:dyDescent="0.25"/>
    <row r="2490" ht="15" customHeight="1" x14ac:dyDescent="0.25"/>
    <row r="2491" ht="15" customHeight="1" x14ac:dyDescent="0.25"/>
    <row r="2492" ht="15" customHeight="1" x14ac:dyDescent="0.25"/>
    <row r="2493" ht="15" customHeight="1" x14ac:dyDescent="0.25"/>
    <row r="2494" ht="15" customHeight="1" x14ac:dyDescent="0.25"/>
    <row r="2495" ht="15" customHeight="1" x14ac:dyDescent="0.25"/>
    <row r="2496" ht="15" customHeight="1" x14ac:dyDescent="0.25"/>
    <row r="2497" ht="15" customHeight="1" x14ac:dyDescent="0.25"/>
    <row r="2498" ht="15" customHeight="1" x14ac:dyDescent="0.25"/>
    <row r="2499" ht="15" customHeight="1" x14ac:dyDescent="0.25"/>
    <row r="2500" ht="15" customHeight="1" x14ac:dyDescent="0.25"/>
    <row r="2501" ht="15" customHeight="1" x14ac:dyDescent="0.25"/>
    <row r="2502" ht="15" customHeight="1" x14ac:dyDescent="0.25"/>
    <row r="2503" ht="15" customHeight="1" x14ac:dyDescent="0.25"/>
    <row r="2504" ht="15" customHeight="1" x14ac:dyDescent="0.25"/>
    <row r="2505" ht="15" customHeight="1" x14ac:dyDescent="0.25"/>
    <row r="2506" ht="15" customHeight="1" x14ac:dyDescent="0.25"/>
    <row r="2507" ht="15" customHeight="1" x14ac:dyDescent="0.25"/>
    <row r="2508" ht="15" customHeight="1" x14ac:dyDescent="0.25"/>
    <row r="2509" ht="15" customHeight="1" x14ac:dyDescent="0.25"/>
    <row r="2510" ht="15" customHeight="1" x14ac:dyDescent="0.25"/>
    <row r="2511" ht="15" customHeight="1" x14ac:dyDescent="0.25"/>
    <row r="2512" ht="15" customHeight="1" x14ac:dyDescent="0.25"/>
    <row r="2513" ht="15" customHeight="1" x14ac:dyDescent="0.25"/>
    <row r="2514" ht="15" customHeight="1" x14ac:dyDescent="0.25"/>
    <row r="2515" ht="15" customHeight="1" x14ac:dyDescent="0.25"/>
    <row r="2516" ht="15" customHeight="1" x14ac:dyDescent="0.25"/>
    <row r="2517" ht="15" customHeight="1" x14ac:dyDescent="0.25"/>
    <row r="2518" ht="15" customHeight="1" x14ac:dyDescent="0.25"/>
    <row r="2519" ht="15" customHeight="1" x14ac:dyDescent="0.25"/>
    <row r="2520" ht="15" customHeight="1" x14ac:dyDescent="0.25"/>
    <row r="2521" ht="15" customHeight="1" x14ac:dyDescent="0.25"/>
    <row r="2522" ht="15" customHeight="1" x14ac:dyDescent="0.25"/>
    <row r="2523" ht="15" customHeight="1" x14ac:dyDescent="0.25"/>
    <row r="2524" ht="15" customHeight="1" x14ac:dyDescent="0.25"/>
    <row r="2525" ht="15" customHeight="1" x14ac:dyDescent="0.25"/>
    <row r="2526" ht="15" customHeight="1" x14ac:dyDescent="0.25"/>
    <row r="2527" ht="15" customHeight="1" x14ac:dyDescent="0.25"/>
    <row r="2528" ht="15" customHeight="1" x14ac:dyDescent="0.25"/>
    <row r="2529" ht="15" customHeight="1" x14ac:dyDescent="0.25"/>
    <row r="2530" ht="15" customHeight="1" x14ac:dyDescent="0.25"/>
    <row r="2531" ht="15" customHeight="1" x14ac:dyDescent="0.25"/>
    <row r="2532" ht="15" customHeight="1" x14ac:dyDescent="0.25"/>
    <row r="2533" ht="15" customHeight="1" x14ac:dyDescent="0.25"/>
    <row r="2534" ht="15" customHeight="1" x14ac:dyDescent="0.25"/>
    <row r="2535" ht="15" customHeight="1" x14ac:dyDescent="0.25"/>
    <row r="2536" ht="15" customHeight="1" x14ac:dyDescent="0.25"/>
    <row r="2537" ht="15" customHeight="1" x14ac:dyDescent="0.25"/>
    <row r="2538" ht="15" customHeight="1" x14ac:dyDescent="0.25"/>
    <row r="2539" ht="15" customHeight="1" x14ac:dyDescent="0.25"/>
    <row r="2540" ht="15" customHeight="1" x14ac:dyDescent="0.25"/>
    <row r="2541" ht="15" customHeight="1" x14ac:dyDescent="0.25"/>
    <row r="2542" ht="15" customHeight="1" x14ac:dyDescent="0.25"/>
    <row r="2543" ht="15" customHeight="1" x14ac:dyDescent="0.25"/>
    <row r="2544" ht="15" customHeight="1" x14ac:dyDescent="0.25"/>
    <row r="2545" ht="15" customHeight="1" x14ac:dyDescent="0.25"/>
    <row r="2546" ht="15" customHeight="1" x14ac:dyDescent="0.25"/>
    <row r="2547" ht="15" customHeight="1" x14ac:dyDescent="0.25"/>
    <row r="2548" ht="15" customHeight="1" x14ac:dyDescent="0.25"/>
    <row r="2549" ht="15" customHeight="1" x14ac:dyDescent="0.25"/>
    <row r="2550" ht="15" customHeight="1" x14ac:dyDescent="0.25"/>
    <row r="2551" ht="15" customHeight="1" x14ac:dyDescent="0.25"/>
    <row r="2552" ht="15" customHeight="1" x14ac:dyDescent="0.25"/>
    <row r="2553" ht="15" customHeight="1" x14ac:dyDescent="0.25"/>
    <row r="2554" ht="15" customHeight="1" x14ac:dyDescent="0.25"/>
    <row r="2555" ht="15" customHeight="1" x14ac:dyDescent="0.25"/>
    <row r="2556" ht="15" customHeight="1" x14ac:dyDescent="0.25"/>
    <row r="2557" ht="15" customHeight="1" x14ac:dyDescent="0.25"/>
    <row r="2558" ht="15" customHeight="1" x14ac:dyDescent="0.25"/>
    <row r="2559" ht="15" customHeight="1" x14ac:dyDescent="0.25"/>
    <row r="2560" ht="15" customHeight="1" x14ac:dyDescent="0.25"/>
    <row r="2561" ht="15" customHeight="1" x14ac:dyDescent="0.25"/>
    <row r="2562" ht="15" customHeight="1" x14ac:dyDescent="0.25"/>
    <row r="2563" ht="15" customHeight="1" x14ac:dyDescent="0.25"/>
    <row r="2564" ht="15" customHeight="1" x14ac:dyDescent="0.25"/>
    <row r="2565" ht="15" customHeight="1" x14ac:dyDescent="0.25"/>
    <row r="2566" ht="15" customHeight="1" x14ac:dyDescent="0.25"/>
    <row r="2567" ht="15" customHeight="1" x14ac:dyDescent="0.25"/>
    <row r="2568" ht="15" customHeight="1" x14ac:dyDescent="0.25"/>
    <row r="2569" ht="15" customHeight="1" x14ac:dyDescent="0.25"/>
    <row r="2570" ht="15" customHeight="1" x14ac:dyDescent="0.25"/>
    <row r="2571" ht="15" customHeight="1" x14ac:dyDescent="0.25"/>
    <row r="2572" ht="15" customHeight="1" x14ac:dyDescent="0.25"/>
    <row r="2573" ht="15" customHeight="1" x14ac:dyDescent="0.25"/>
    <row r="2574" ht="15" customHeight="1" x14ac:dyDescent="0.25"/>
    <row r="2575" ht="15" customHeight="1" x14ac:dyDescent="0.25"/>
    <row r="2576" ht="15" customHeight="1" x14ac:dyDescent="0.25"/>
    <row r="2577" ht="15" customHeight="1" x14ac:dyDescent="0.25"/>
    <row r="2578" ht="15" customHeight="1" x14ac:dyDescent="0.25"/>
    <row r="2579" ht="15" customHeight="1" x14ac:dyDescent="0.25"/>
    <row r="2580" ht="15" customHeight="1" x14ac:dyDescent="0.25"/>
    <row r="2581" ht="15" customHeight="1" x14ac:dyDescent="0.25"/>
    <row r="2582" ht="15" customHeight="1" x14ac:dyDescent="0.25"/>
    <row r="2583" ht="15" customHeight="1" x14ac:dyDescent="0.25"/>
    <row r="2584" ht="15" customHeight="1" x14ac:dyDescent="0.25"/>
    <row r="2585" ht="15" customHeight="1" x14ac:dyDescent="0.25"/>
    <row r="2586" ht="15" customHeight="1" x14ac:dyDescent="0.25"/>
    <row r="2587" ht="15" customHeight="1" x14ac:dyDescent="0.25"/>
    <row r="2588" ht="15" customHeight="1" x14ac:dyDescent="0.25"/>
    <row r="2589" ht="15" customHeight="1" x14ac:dyDescent="0.25"/>
    <row r="2590" ht="15" customHeight="1" x14ac:dyDescent="0.25"/>
    <row r="2591" ht="15" customHeight="1" x14ac:dyDescent="0.25"/>
    <row r="2592" ht="15" customHeight="1" x14ac:dyDescent="0.25"/>
    <row r="2593" ht="15" customHeight="1" x14ac:dyDescent="0.25"/>
    <row r="2594" ht="15" customHeight="1" x14ac:dyDescent="0.25"/>
    <row r="2595" ht="15" customHeight="1" x14ac:dyDescent="0.25"/>
    <row r="2596" ht="15" customHeight="1" x14ac:dyDescent="0.25"/>
    <row r="2597" ht="15" customHeight="1" x14ac:dyDescent="0.25"/>
    <row r="2598" ht="15" customHeight="1" x14ac:dyDescent="0.25"/>
    <row r="2599" ht="15" customHeight="1" x14ac:dyDescent="0.25"/>
    <row r="2600" ht="15" customHeight="1" x14ac:dyDescent="0.25"/>
    <row r="2601" ht="15" customHeight="1" x14ac:dyDescent="0.25"/>
    <row r="2602" ht="15" customHeight="1" x14ac:dyDescent="0.25"/>
    <row r="2603" ht="15" customHeight="1" x14ac:dyDescent="0.25"/>
    <row r="2604" ht="15" customHeight="1" x14ac:dyDescent="0.25"/>
    <row r="2605" ht="15" customHeight="1" x14ac:dyDescent="0.25"/>
    <row r="2606" ht="15" customHeight="1" x14ac:dyDescent="0.25"/>
    <row r="2607" ht="15" customHeight="1" x14ac:dyDescent="0.25"/>
    <row r="2608" ht="15" customHeight="1" x14ac:dyDescent="0.25"/>
    <row r="2609" ht="15" customHeight="1" x14ac:dyDescent="0.25"/>
    <row r="2610" ht="15" customHeight="1" x14ac:dyDescent="0.25"/>
    <row r="2611" ht="15" customHeight="1" x14ac:dyDescent="0.25"/>
    <row r="2612" ht="15" customHeight="1" x14ac:dyDescent="0.25"/>
    <row r="2613" ht="15" customHeight="1" x14ac:dyDescent="0.25"/>
    <row r="2614" ht="15" customHeight="1" x14ac:dyDescent="0.25"/>
    <row r="2615" ht="15" customHeight="1" x14ac:dyDescent="0.25"/>
    <row r="2616" ht="15" customHeight="1" x14ac:dyDescent="0.25"/>
    <row r="2617" ht="15" customHeight="1" x14ac:dyDescent="0.25"/>
    <row r="2618" ht="15" customHeight="1" x14ac:dyDescent="0.25"/>
    <row r="2619" ht="15" customHeight="1" x14ac:dyDescent="0.25"/>
    <row r="2620" ht="15" customHeight="1" x14ac:dyDescent="0.25"/>
    <row r="2621" ht="15" customHeight="1" x14ac:dyDescent="0.25"/>
    <row r="2622" ht="15" customHeight="1" x14ac:dyDescent="0.25"/>
    <row r="2623" ht="15" customHeight="1" x14ac:dyDescent="0.25"/>
    <row r="2624" ht="15" customHeight="1" x14ac:dyDescent="0.25"/>
    <row r="2625" ht="15" customHeight="1" x14ac:dyDescent="0.25"/>
    <row r="2626" ht="15" customHeight="1" x14ac:dyDescent="0.25"/>
    <row r="2627" ht="15" customHeight="1" x14ac:dyDescent="0.25"/>
    <row r="2628" ht="15" customHeight="1" x14ac:dyDescent="0.25"/>
    <row r="2629" ht="15" customHeight="1" x14ac:dyDescent="0.25"/>
    <row r="2630" ht="15" customHeight="1" x14ac:dyDescent="0.25"/>
    <row r="2631" ht="15" customHeight="1" x14ac:dyDescent="0.25"/>
    <row r="2632" ht="15" customHeight="1" x14ac:dyDescent="0.25"/>
    <row r="2633" ht="15" customHeight="1" x14ac:dyDescent="0.25"/>
    <row r="2634" ht="15" customHeight="1" x14ac:dyDescent="0.25"/>
    <row r="2635" ht="15" customHeight="1" x14ac:dyDescent="0.25"/>
    <row r="2636" ht="15" customHeight="1" x14ac:dyDescent="0.25"/>
    <row r="2637" ht="15" customHeight="1" x14ac:dyDescent="0.25"/>
    <row r="2638" ht="15" customHeight="1" x14ac:dyDescent="0.25"/>
    <row r="2639" ht="15" customHeight="1" x14ac:dyDescent="0.25"/>
    <row r="2640" ht="15" customHeight="1" x14ac:dyDescent="0.25"/>
    <row r="2641" ht="15" customHeight="1" x14ac:dyDescent="0.25"/>
    <row r="2642" ht="15" customHeight="1" x14ac:dyDescent="0.25"/>
    <row r="2643" ht="15" customHeight="1" x14ac:dyDescent="0.25"/>
    <row r="2644" ht="15" customHeight="1" x14ac:dyDescent="0.25"/>
    <row r="2645" ht="15" customHeight="1" x14ac:dyDescent="0.25"/>
    <row r="2646" ht="15" customHeight="1" x14ac:dyDescent="0.25"/>
    <row r="2647" ht="15" customHeight="1" x14ac:dyDescent="0.25"/>
    <row r="2648" ht="15" customHeight="1" x14ac:dyDescent="0.25"/>
    <row r="2649" ht="15" customHeight="1" x14ac:dyDescent="0.25"/>
    <row r="2650" ht="15" customHeight="1" x14ac:dyDescent="0.25"/>
    <row r="2651" ht="15" customHeight="1" x14ac:dyDescent="0.25"/>
    <row r="2652" ht="15" customHeight="1" x14ac:dyDescent="0.25"/>
    <row r="2653" ht="15" customHeight="1" x14ac:dyDescent="0.25"/>
    <row r="2654" ht="15" customHeight="1" x14ac:dyDescent="0.25"/>
    <row r="2655" ht="15" customHeight="1" x14ac:dyDescent="0.25"/>
    <row r="2656" ht="15" customHeight="1" x14ac:dyDescent="0.25"/>
    <row r="2657" ht="15" customHeight="1" x14ac:dyDescent="0.25"/>
    <row r="2658" ht="15" customHeight="1" x14ac:dyDescent="0.25"/>
    <row r="2659" ht="15" customHeight="1" x14ac:dyDescent="0.25"/>
    <row r="2660" ht="15" customHeight="1" x14ac:dyDescent="0.25"/>
    <row r="2661" ht="15" customHeight="1" x14ac:dyDescent="0.25"/>
    <row r="2662" ht="15" customHeight="1" x14ac:dyDescent="0.25"/>
    <row r="2663" ht="15" customHeight="1" x14ac:dyDescent="0.25"/>
    <row r="2664" ht="15" customHeight="1" x14ac:dyDescent="0.25"/>
    <row r="2665" ht="15" customHeight="1" x14ac:dyDescent="0.25"/>
    <row r="2666" ht="15" customHeight="1" x14ac:dyDescent="0.25"/>
    <row r="2667" ht="15" customHeight="1" x14ac:dyDescent="0.25"/>
    <row r="2668" ht="15" customHeight="1" x14ac:dyDescent="0.25"/>
    <row r="2669" ht="15" customHeight="1" x14ac:dyDescent="0.25"/>
    <row r="2670" ht="15" customHeight="1" x14ac:dyDescent="0.25"/>
    <row r="2671" ht="15" customHeight="1" x14ac:dyDescent="0.25"/>
    <row r="2672" ht="15" customHeight="1" x14ac:dyDescent="0.25"/>
    <row r="2673" ht="15" customHeight="1" x14ac:dyDescent="0.25"/>
    <row r="2674" ht="15" customHeight="1" x14ac:dyDescent="0.25"/>
    <row r="2675" ht="15" customHeight="1" x14ac:dyDescent="0.25"/>
    <row r="2676" ht="15" customHeight="1" x14ac:dyDescent="0.25"/>
    <row r="2677" ht="15" customHeight="1" x14ac:dyDescent="0.25"/>
    <row r="2678" ht="15" customHeight="1" x14ac:dyDescent="0.25"/>
    <row r="2679" ht="15" customHeight="1" x14ac:dyDescent="0.25"/>
    <row r="2680" ht="15" customHeight="1" x14ac:dyDescent="0.25"/>
    <row r="2681" ht="15" customHeight="1" x14ac:dyDescent="0.25"/>
    <row r="2682" ht="15" customHeight="1" x14ac:dyDescent="0.25"/>
    <row r="2683" ht="15" customHeight="1" x14ac:dyDescent="0.25"/>
    <row r="2684" ht="15" customHeight="1" x14ac:dyDescent="0.25"/>
    <row r="2685" ht="15" customHeight="1" x14ac:dyDescent="0.25"/>
    <row r="2686" ht="15" customHeight="1" x14ac:dyDescent="0.25"/>
    <row r="2687" ht="15" customHeight="1" x14ac:dyDescent="0.25"/>
    <row r="2688" ht="15" customHeight="1" x14ac:dyDescent="0.25"/>
    <row r="2689" ht="15" customHeight="1" x14ac:dyDescent="0.25"/>
    <row r="2690" ht="15" customHeight="1" x14ac:dyDescent="0.25"/>
    <row r="2691" ht="15" customHeight="1" x14ac:dyDescent="0.25"/>
    <row r="2692" ht="15" customHeight="1" x14ac:dyDescent="0.25"/>
    <row r="2693" ht="15" customHeight="1" x14ac:dyDescent="0.25"/>
    <row r="2694" ht="15" customHeight="1" x14ac:dyDescent="0.25"/>
    <row r="2695" ht="15" customHeight="1" x14ac:dyDescent="0.25"/>
    <row r="2696" ht="15" customHeight="1" x14ac:dyDescent="0.25"/>
    <row r="2697" ht="15" customHeight="1" x14ac:dyDescent="0.25"/>
    <row r="2698" ht="15" customHeight="1" x14ac:dyDescent="0.25"/>
    <row r="2699" ht="15" customHeight="1" x14ac:dyDescent="0.25"/>
    <row r="2700" ht="15" customHeight="1" x14ac:dyDescent="0.25"/>
    <row r="2701" ht="15" customHeight="1" x14ac:dyDescent="0.25"/>
    <row r="2702" ht="15" customHeight="1" x14ac:dyDescent="0.25"/>
    <row r="2703" ht="15" customHeight="1" x14ac:dyDescent="0.25"/>
    <row r="2704" ht="15" customHeight="1" x14ac:dyDescent="0.25"/>
    <row r="2705" ht="15" customHeight="1" x14ac:dyDescent="0.25"/>
    <row r="2706" ht="15" customHeight="1" x14ac:dyDescent="0.25"/>
    <row r="2707" ht="15" customHeight="1" x14ac:dyDescent="0.25"/>
    <row r="2708" ht="15" customHeight="1" x14ac:dyDescent="0.25"/>
    <row r="2709" ht="15" customHeight="1" x14ac:dyDescent="0.25"/>
    <row r="2710" ht="15" customHeight="1" x14ac:dyDescent="0.25"/>
    <row r="2711" ht="15" customHeight="1" x14ac:dyDescent="0.25"/>
    <row r="2712" ht="15" customHeight="1" x14ac:dyDescent="0.25"/>
    <row r="2713" ht="15" customHeight="1" x14ac:dyDescent="0.25"/>
    <row r="2714" ht="15" customHeight="1" x14ac:dyDescent="0.25"/>
    <row r="2715" ht="15" customHeight="1" x14ac:dyDescent="0.25"/>
    <row r="2716" ht="15" customHeight="1" x14ac:dyDescent="0.25"/>
    <row r="2717" ht="15" customHeight="1" x14ac:dyDescent="0.25"/>
    <row r="2718" ht="15" customHeight="1" x14ac:dyDescent="0.25"/>
    <row r="2719" ht="15" customHeight="1" x14ac:dyDescent="0.25"/>
    <row r="2720" ht="15" customHeight="1" x14ac:dyDescent="0.25"/>
    <row r="2721" ht="15" customHeight="1" x14ac:dyDescent="0.25"/>
    <row r="2722" ht="15" customHeight="1" x14ac:dyDescent="0.25"/>
    <row r="2723" ht="15" customHeight="1" x14ac:dyDescent="0.25"/>
    <row r="2724" ht="15" customHeight="1" x14ac:dyDescent="0.25"/>
    <row r="2725" ht="15" customHeight="1" x14ac:dyDescent="0.25"/>
    <row r="2726" ht="15" customHeight="1" x14ac:dyDescent="0.25"/>
    <row r="2727" ht="15" customHeight="1" x14ac:dyDescent="0.25"/>
    <row r="2728" ht="15" customHeight="1" x14ac:dyDescent="0.25"/>
    <row r="2729" ht="15" customHeight="1" x14ac:dyDescent="0.25"/>
    <row r="2730" ht="15" customHeight="1" x14ac:dyDescent="0.25"/>
    <row r="2731" ht="15" customHeight="1" x14ac:dyDescent="0.25"/>
    <row r="2732" ht="15" customHeight="1" x14ac:dyDescent="0.25"/>
    <row r="2733" ht="15" customHeight="1" x14ac:dyDescent="0.25"/>
    <row r="2734" ht="15" customHeight="1" x14ac:dyDescent="0.25"/>
    <row r="2735" ht="15" customHeight="1" x14ac:dyDescent="0.25"/>
    <row r="2736" ht="15" customHeight="1" x14ac:dyDescent="0.25"/>
    <row r="2737" ht="15" customHeight="1" x14ac:dyDescent="0.25"/>
    <row r="2738" ht="15" customHeight="1" x14ac:dyDescent="0.25"/>
    <row r="2739" ht="15" customHeight="1" x14ac:dyDescent="0.25"/>
    <row r="2740" ht="15" customHeight="1" x14ac:dyDescent="0.25"/>
    <row r="2741" ht="15" customHeight="1" x14ac:dyDescent="0.25"/>
    <row r="2742" ht="15" customHeight="1" x14ac:dyDescent="0.25"/>
    <row r="2743" ht="15" customHeight="1" x14ac:dyDescent="0.25"/>
    <row r="2744" ht="15" customHeight="1" x14ac:dyDescent="0.25"/>
    <row r="2745" ht="15" customHeight="1" x14ac:dyDescent="0.25"/>
    <row r="2746" ht="15" customHeight="1" x14ac:dyDescent="0.25"/>
    <row r="2747" ht="15" customHeight="1" x14ac:dyDescent="0.25"/>
    <row r="2748" ht="15" customHeight="1" x14ac:dyDescent="0.25"/>
    <row r="2749" ht="15" customHeight="1" x14ac:dyDescent="0.25"/>
    <row r="2750" ht="15" customHeight="1" x14ac:dyDescent="0.25"/>
    <row r="2751" ht="15" customHeight="1" x14ac:dyDescent="0.25"/>
    <row r="2752" ht="15" customHeight="1" x14ac:dyDescent="0.25"/>
    <row r="2753" ht="15" customHeight="1" x14ac:dyDescent="0.25"/>
    <row r="2754" ht="15" customHeight="1" x14ac:dyDescent="0.25"/>
    <row r="2755" ht="15" customHeight="1" x14ac:dyDescent="0.25"/>
    <row r="2756" ht="15" customHeight="1" x14ac:dyDescent="0.25"/>
    <row r="2757" ht="15" customHeight="1" x14ac:dyDescent="0.25"/>
    <row r="2758" ht="15" customHeight="1" x14ac:dyDescent="0.25"/>
    <row r="2759" ht="15" customHeight="1" x14ac:dyDescent="0.25"/>
    <row r="2760" ht="15" customHeight="1" x14ac:dyDescent="0.25"/>
    <row r="2761" ht="15" customHeight="1" x14ac:dyDescent="0.25"/>
    <row r="2762" ht="15" customHeight="1" x14ac:dyDescent="0.25"/>
    <row r="2763" ht="15" customHeight="1" x14ac:dyDescent="0.25"/>
    <row r="2764" ht="15" customHeight="1" x14ac:dyDescent="0.25"/>
    <row r="2765" ht="15" customHeight="1" x14ac:dyDescent="0.25"/>
    <row r="2766" ht="15" customHeight="1" x14ac:dyDescent="0.25"/>
    <row r="2767" ht="15" customHeight="1" x14ac:dyDescent="0.25"/>
    <row r="2768" ht="15" customHeight="1" x14ac:dyDescent="0.25"/>
    <row r="2769" ht="15" customHeight="1" x14ac:dyDescent="0.25"/>
    <row r="2770" ht="15" customHeight="1" x14ac:dyDescent="0.25"/>
    <row r="2771" ht="15" customHeight="1" x14ac:dyDescent="0.25"/>
    <row r="2772" ht="15" customHeight="1" x14ac:dyDescent="0.25"/>
    <row r="2773" ht="15" customHeight="1" x14ac:dyDescent="0.25"/>
    <row r="2774" ht="15" customHeight="1" x14ac:dyDescent="0.25"/>
    <row r="2775" ht="15" customHeight="1" x14ac:dyDescent="0.25"/>
    <row r="2776" ht="15" customHeight="1" x14ac:dyDescent="0.25"/>
    <row r="2777" ht="15" customHeight="1" x14ac:dyDescent="0.25"/>
    <row r="2778" ht="15" customHeight="1" x14ac:dyDescent="0.25"/>
    <row r="2779" ht="15" customHeight="1" x14ac:dyDescent="0.25"/>
    <row r="2780" ht="15" customHeight="1" x14ac:dyDescent="0.25"/>
    <row r="2781" ht="15" customHeight="1" x14ac:dyDescent="0.25"/>
    <row r="2782" ht="15" customHeight="1" x14ac:dyDescent="0.25"/>
    <row r="2783" ht="15" customHeight="1" x14ac:dyDescent="0.25"/>
    <row r="2784" ht="15" customHeight="1" x14ac:dyDescent="0.25"/>
    <row r="2785" ht="15" customHeight="1" x14ac:dyDescent="0.25"/>
    <row r="2786" ht="15" customHeight="1" x14ac:dyDescent="0.25"/>
    <row r="2787" ht="15" customHeight="1" x14ac:dyDescent="0.25"/>
    <row r="2788" ht="15" customHeight="1" x14ac:dyDescent="0.25"/>
    <row r="2789" ht="15" customHeight="1" x14ac:dyDescent="0.25"/>
    <row r="2790" ht="15" customHeight="1" x14ac:dyDescent="0.25"/>
    <row r="2791" ht="15" customHeight="1" x14ac:dyDescent="0.25"/>
    <row r="2792" ht="15" customHeight="1" x14ac:dyDescent="0.25"/>
    <row r="2793" ht="15" customHeight="1" x14ac:dyDescent="0.25"/>
    <row r="2794" ht="15" customHeight="1" x14ac:dyDescent="0.25"/>
    <row r="2795" ht="15" customHeight="1" x14ac:dyDescent="0.25"/>
    <row r="2796" ht="15" customHeight="1" x14ac:dyDescent="0.25"/>
    <row r="2797" ht="15" customHeight="1" x14ac:dyDescent="0.25"/>
    <row r="2798" ht="15" customHeight="1" x14ac:dyDescent="0.25"/>
    <row r="2799" ht="15" customHeight="1" x14ac:dyDescent="0.25"/>
    <row r="2800" ht="15" customHeight="1" x14ac:dyDescent="0.25"/>
    <row r="2801" ht="15" customHeight="1" x14ac:dyDescent="0.25"/>
    <row r="2802" ht="15" customHeight="1" x14ac:dyDescent="0.25"/>
    <row r="2803" ht="15" customHeight="1" x14ac:dyDescent="0.25"/>
    <row r="2804" ht="15" customHeight="1" x14ac:dyDescent="0.25"/>
    <row r="2805" ht="15" customHeight="1" x14ac:dyDescent="0.25"/>
    <row r="2806" ht="15" customHeight="1" x14ac:dyDescent="0.25"/>
    <row r="2807" ht="15" customHeight="1" x14ac:dyDescent="0.25"/>
    <row r="2808" ht="15" customHeight="1" x14ac:dyDescent="0.25"/>
    <row r="2809" ht="15" customHeight="1" x14ac:dyDescent="0.25"/>
    <row r="2810" ht="15" customHeight="1" x14ac:dyDescent="0.25"/>
    <row r="2811" ht="15" customHeight="1" x14ac:dyDescent="0.25"/>
    <row r="2812" ht="15" customHeight="1" x14ac:dyDescent="0.25"/>
    <row r="2813" ht="15" customHeight="1" x14ac:dyDescent="0.25"/>
    <row r="2814" ht="15" customHeight="1" x14ac:dyDescent="0.25"/>
    <row r="2815" ht="15" customHeight="1" x14ac:dyDescent="0.25"/>
    <row r="2816" ht="15" customHeight="1" x14ac:dyDescent="0.25"/>
    <row r="2817" ht="15" customHeight="1" x14ac:dyDescent="0.25"/>
    <row r="2818" ht="15" customHeight="1" x14ac:dyDescent="0.25"/>
    <row r="2819" ht="15" customHeight="1" x14ac:dyDescent="0.25"/>
    <row r="2820" ht="15" customHeight="1" x14ac:dyDescent="0.25"/>
    <row r="2821" ht="15" customHeight="1" x14ac:dyDescent="0.25"/>
    <row r="2822" ht="15" customHeight="1" x14ac:dyDescent="0.25"/>
    <row r="2823" ht="15" customHeight="1" x14ac:dyDescent="0.25"/>
    <row r="2824" ht="15" customHeight="1" x14ac:dyDescent="0.25"/>
    <row r="2825" ht="15" customHeight="1" x14ac:dyDescent="0.25"/>
    <row r="2826" ht="15" customHeight="1" x14ac:dyDescent="0.25"/>
    <row r="2827" ht="15" customHeight="1" x14ac:dyDescent="0.25"/>
    <row r="2828" ht="15" customHeight="1" x14ac:dyDescent="0.25"/>
    <row r="2829" ht="15" customHeight="1" x14ac:dyDescent="0.25"/>
    <row r="2830" ht="15" customHeight="1" x14ac:dyDescent="0.25"/>
    <row r="2831" ht="15" customHeight="1" x14ac:dyDescent="0.25"/>
    <row r="2832" ht="15" customHeight="1" x14ac:dyDescent="0.25"/>
    <row r="2833" ht="15" customHeight="1" x14ac:dyDescent="0.25"/>
    <row r="2834" ht="15" customHeight="1" x14ac:dyDescent="0.25"/>
    <row r="2835" ht="15" customHeight="1" x14ac:dyDescent="0.25"/>
    <row r="2836" ht="15" customHeight="1" x14ac:dyDescent="0.25"/>
    <row r="2837" ht="15" customHeight="1" x14ac:dyDescent="0.25"/>
    <row r="2838" ht="15" customHeight="1" x14ac:dyDescent="0.25"/>
    <row r="2839" ht="15" customHeight="1" x14ac:dyDescent="0.25"/>
    <row r="2840" ht="15" customHeight="1" x14ac:dyDescent="0.25"/>
    <row r="2841" ht="15" customHeight="1" x14ac:dyDescent="0.25"/>
    <row r="2842" ht="15" customHeight="1" x14ac:dyDescent="0.25"/>
    <row r="2843" ht="15" customHeight="1" x14ac:dyDescent="0.25"/>
    <row r="2844" ht="15" customHeight="1" x14ac:dyDescent="0.25"/>
    <row r="2845" ht="15" customHeight="1" x14ac:dyDescent="0.25"/>
    <row r="2846" ht="15" customHeight="1" x14ac:dyDescent="0.25"/>
    <row r="2847" ht="15" customHeight="1" x14ac:dyDescent="0.25"/>
    <row r="2848" ht="15" customHeight="1" x14ac:dyDescent="0.25"/>
    <row r="2849" ht="15" customHeight="1" x14ac:dyDescent="0.25"/>
    <row r="2850" ht="15" customHeight="1" x14ac:dyDescent="0.25"/>
    <row r="2851" ht="15" customHeight="1" x14ac:dyDescent="0.25"/>
    <row r="2852" ht="15" customHeight="1" x14ac:dyDescent="0.25"/>
    <row r="2853" ht="15" customHeight="1" x14ac:dyDescent="0.25"/>
    <row r="2854" ht="15" customHeight="1" x14ac:dyDescent="0.25"/>
    <row r="2855" ht="15" customHeight="1" x14ac:dyDescent="0.25"/>
    <row r="2856" ht="15" customHeight="1" x14ac:dyDescent="0.25"/>
    <row r="2857" ht="15" customHeight="1" x14ac:dyDescent="0.25"/>
    <row r="2858" ht="15" customHeight="1" x14ac:dyDescent="0.25"/>
    <row r="2859" ht="15" customHeight="1" x14ac:dyDescent="0.25"/>
    <row r="2860" ht="15" customHeight="1" x14ac:dyDescent="0.25"/>
    <row r="2861" ht="15" customHeight="1" x14ac:dyDescent="0.25"/>
    <row r="2862" ht="15" customHeight="1" x14ac:dyDescent="0.25"/>
    <row r="2863" ht="15" customHeight="1" x14ac:dyDescent="0.25"/>
    <row r="2864" ht="15" customHeight="1" x14ac:dyDescent="0.25"/>
    <row r="2865" ht="15" customHeight="1" x14ac:dyDescent="0.25"/>
    <row r="2866" ht="15" customHeight="1" x14ac:dyDescent="0.25"/>
    <row r="2867" ht="15" customHeight="1" x14ac:dyDescent="0.25"/>
    <row r="2868" ht="15" customHeight="1" x14ac:dyDescent="0.25"/>
    <row r="2869" ht="15" customHeight="1" x14ac:dyDescent="0.25"/>
    <row r="2870" ht="15" customHeight="1" x14ac:dyDescent="0.25"/>
    <row r="2871" ht="15" customHeight="1" x14ac:dyDescent="0.25"/>
    <row r="2872" ht="15" customHeight="1" x14ac:dyDescent="0.25"/>
    <row r="2873" ht="15" customHeight="1" x14ac:dyDescent="0.25"/>
    <row r="2874" ht="15" customHeight="1" x14ac:dyDescent="0.25"/>
    <row r="2875" ht="15" customHeight="1" x14ac:dyDescent="0.25"/>
    <row r="2876" ht="15" customHeight="1" x14ac:dyDescent="0.25"/>
    <row r="2877" ht="15" customHeight="1" x14ac:dyDescent="0.25"/>
    <row r="2878" ht="15" customHeight="1" x14ac:dyDescent="0.25"/>
    <row r="2879" ht="15" customHeight="1" x14ac:dyDescent="0.25"/>
    <row r="2880" ht="15" customHeight="1" x14ac:dyDescent="0.25"/>
    <row r="2881" ht="15" customHeight="1" x14ac:dyDescent="0.25"/>
    <row r="2882" ht="15" customHeight="1" x14ac:dyDescent="0.25"/>
    <row r="2883" ht="15" customHeight="1" x14ac:dyDescent="0.25"/>
    <row r="2884" ht="15" customHeight="1" x14ac:dyDescent="0.25"/>
    <row r="2885" ht="15" customHeight="1" x14ac:dyDescent="0.25"/>
    <row r="2886" ht="15" customHeight="1" x14ac:dyDescent="0.25"/>
    <row r="2887" ht="15" customHeight="1" x14ac:dyDescent="0.25"/>
    <row r="2888" ht="15" customHeight="1" x14ac:dyDescent="0.25"/>
    <row r="2889" ht="15" customHeight="1" x14ac:dyDescent="0.25"/>
    <row r="2890" ht="15" customHeight="1" x14ac:dyDescent="0.25"/>
    <row r="2891" ht="15" customHeight="1" x14ac:dyDescent="0.25"/>
    <row r="2892" ht="15" customHeight="1" x14ac:dyDescent="0.25"/>
    <row r="2893" ht="15" customHeight="1" x14ac:dyDescent="0.25"/>
    <row r="2894" ht="15" customHeight="1" x14ac:dyDescent="0.25"/>
    <row r="2895" ht="15" customHeight="1" x14ac:dyDescent="0.25"/>
    <row r="2896" ht="15" customHeight="1" x14ac:dyDescent="0.25"/>
    <row r="2897" ht="15" customHeight="1" x14ac:dyDescent="0.25"/>
    <row r="2898" ht="15" customHeight="1" x14ac:dyDescent="0.25"/>
    <row r="2899" ht="15" customHeight="1" x14ac:dyDescent="0.25"/>
    <row r="2900" ht="15" customHeight="1" x14ac:dyDescent="0.25"/>
    <row r="2901" ht="15" customHeight="1" x14ac:dyDescent="0.25"/>
    <row r="2902" ht="15" customHeight="1" x14ac:dyDescent="0.25"/>
    <row r="2903" ht="15" customHeight="1" x14ac:dyDescent="0.25"/>
    <row r="2904" ht="15" customHeight="1" x14ac:dyDescent="0.25"/>
    <row r="2905" ht="15" customHeight="1" x14ac:dyDescent="0.25"/>
    <row r="2906" ht="15" customHeight="1" x14ac:dyDescent="0.25"/>
    <row r="2907" ht="15" customHeight="1" x14ac:dyDescent="0.25"/>
    <row r="2908" ht="15" customHeight="1" x14ac:dyDescent="0.25"/>
    <row r="2909" ht="15" customHeight="1" x14ac:dyDescent="0.25"/>
    <row r="2910" ht="15" customHeight="1" x14ac:dyDescent="0.25"/>
    <row r="2911" ht="15" customHeight="1" x14ac:dyDescent="0.25"/>
    <row r="2912" ht="15" customHeight="1" x14ac:dyDescent="0.25"/>
    <row r="2913" ht="15" customHeight="1" x14ac:dyDescent="0.25"/>
    <row r="2914" ht="15" customHeight="1" x14ac:dyDescent="0.25"/>
    <row r="2915" ht="15" customHeight="1" x14ac:dyDescent="0.25"/>
    <row r="2916" ht="15" customHeight="1" x14ac:dyDescent="0.25"/>
    <row r="2917" ht="15" customHeight="1" x14ac:dyDescent="0.25"/>
    <row r="2918" ht="15" customHeight="1" x14ac:dyDescent="0.25"/>
    <row r="2919" ht="15" customHeight="1" x14ac:dyDescent="0.25"/>
    <row r="2920" ht="15" customHeight="1" x14ac:dyDescent="0.25"/>
    <row r="2921" ht="15" customHeight="1" x14ac:dyDescent="0.25"/>
    <row r="2922" ht="15" customHeight="1" x14ac:dyDescent="0.25"/>
    <row r="2923" ht="15" customHeight="1" x14ac:dyDescent="0.25"/>
    <row r="2924" ht="15" customHeight="1" x14ac:dyDescent="0.25"/>
    <row r="2925" ht="15" customHeight="1" x14ac:dyDescent="0.25"/>
    <row r="2926" ht="15" customHeight="1" x14ac:dyDescent="0.25"/>
    <row r="2927" ht="15" customHeight="1" x14ac:dyDescent="0.25"/>
    <row r="2928" ht="15" customHeight="1" x14ac:dyDescent="0.25"/>
    <row r="2929" ht="15" customHeight="1" x14ac:dyDescent="0.25"/>
    <row r="2930" ht="15" customHeight="1" x14ac:dyDescent="0.25"/>
    <row r="2931" ht="15" customHeight="1" x14ac:dyDescent="0.25"/>
    <row r="2932" ht="15" customHeight="1" x14ac:dyDescent="0.25"/>
    <row r="2933" ht="15" customHeight="1" x14ac:dyDescent="0.25"/>
    <row r="2934" ht="15" customHeight="1" x14ac:dyDescent="0.25"/>
    <row r="2935" ht="15" customHeight="1" x14ac:dyDescent="0.25"/>
    <row r="2936" ht="15" customHeight="1" x14ac:dyDescent="0.25"/>
    <row r="2937" ht="15" customHeight="1" x14ac:dyDescent="0.25"/>
    <row r="2938" ht="15" customHeight="1" x14ac:dyDescent="0.25"/>
    <row r="2939" ht="15" customHeight="1" x14ac:dyDescent="0.25"/>
    <row r="2940" ht="15" customHeight="1" x14ac:dyDescent="0.25"/>
    <row r="2941" ht="15" customHeight="1" x14ac:dyDescent="0.25"/>
    <row r="2942" ht="15" customHeight="1" x14ac:dyDescent="0.25"/>
    <row r="2943" ht="15" customHeight="1" x14ac:dyDescent="0.25"/>
    <row r="2944" ht="15" customHeight="1" x14ac:dyDescent="0.25"/>
    <row r="2945" ht="15" customHeight="1" x14ac:dyDescent="0.25"/>
    <row r="2946" ht="15" customHeight="1" x14ac:dyDescent="0.25"/>
    <row r="2947" ht="15" customHeight="1" x14ac:dyDescent="0.25"/>
    <row r="2948" ht="15" customHeight="1" x14ac:dyDescent="0.25"/>
    <row r="2949" ht="15" customHeight="1" x14ac:dyDescent="0.25"/>
    <row r="2950" ht="15" customHeight="1" x14ac:dyDescent="0.25"/>
    <row r="2951" ht="15" customHeight="1" x14ac:dyDescent="0.25"/>
    <row r="2952" ht="15" customHeight="1" x14ac:dyDescent="0.25"/>
    <row r="2953" ht="15" customHeight="1" x14ac:dyDescent="0.25"/>
    <row r="2954" ht="15" customHeight="1" x14ac:dyDescent="0.25"/>
    <row r="2955" ht="15" customHeight="1" x14ac:dyDescent="0.25"/>
    <row r="2956" ht="15" customHeight="1" x14ac:dyDescent="0.25"/>
    <row r="2957" ht="15" customHeight="1" x14ac:dyDescent="0.25"/>
    <row r="2958" ht="15" customHeight="1" x14ac:dyDescent="0.25"/>
    <row r="2959" ht="15" customHeight="1" x14ac:dyDescent="0.25"/>
    <row r="2960" ht="15" customHeight="1" x14ac:dyDescent="0.25"/>
    <row r="2961" ht="15" customHeight="1" x14ac:dyDescent="0.25"/>
    <row r="2962" ht="15" customHeight="1" x14ac:dyDescent="0.25"/>
    <row r="2963" ht="15" customHeight="1" x14ac:dyDescent="0.25"/>
    <row r="2964" ht="15" customHeight="1" x14ac:dyDescent="0.25"/>
    <row r="2965" ht="15" customHeight="1" x14ac:dyDescent="0.25"/>
    <row r="2966" ht="15" customHeight="1" x14ac:dyDescent="0.25"/>
    <row r="2967" ht="15" customHeight="1" x14ac:dyDescent="0.25"/>
    <row r="2968" ht="15" customHeight="1" x14ac:dyDescent="0.25"/>
    <row r="2969" ht="15" customHeight="1" x14ac:dyDescent="0.25"/>
    <row r="2970" ht="15" customHeight="1" x14ac:dyDescent="0.25"/>
    <row r="2971" ht="15" customHeight="1" x14ac:dyDescent="0.25"/>
    <row r="2972" ht="15" customHeight="1" x14ac:dyDescent="0.25"/>
    <row r="2973" ht="15" customHeight="1" x14ac:dyDescent="0.25"/>
    <row r="2974" ht="15" customHeight="1" x14ac:dyDescent="0.25"/>
    <row r="2975" ht="15" customHeight="1" x14ac:dyDescent="0.25"/>
    <row r="2976" ht="15" customHeight="1" x14ac:dyDescent="0.25"/>
    <row r="2977" ht="15" customHeight="1" x14ac:dyDescent="0.25"/>
    <row r="2978" ht="15" customHeight="1" x14ac:dyDescent="0.25"/>
    <row r="2979" ht="15" customHeight="1" x14ac:dyDescent="0.25"/>
    <row r="2980" ht="15" customHeight="1" x14ac:dyDescent="0.25"/>
    <row r="2981" ht="15" customHeight="1" x14ac:dyDescent="0.25"/>
    <row r="2982" ht="15" customHeight="1" x14ac:dyDescent="0.25"/>
    <row r="2983" ht="15" customHeight="1" x14ac:dyDescent="0.25"/>
    <row r="2984" ht="15" customHeight="1" x14ac:dyDescent="0.25"/>
    <row r="2985" ht="15" customHeight="1" x14ac:dyDescent="0.25"/>
    <row r="2986" ht="15" customHeight="1" x14ac:dyDescent="0.25"/>
    <row r="2987" ht="15" customHeight="1" x14ac:dyDescent="0.25"/>
    <row r="2988" ht="15" customHeight="1" x14ac:dyDescent="0.25"/>
    <row r="2989" ht="15" customHeight="1" x14ac:dyDescent="0.25"/>
    <row r="2990" ht="15" customHeight="1" x14ac:dyDescent="0.25"/>
    <row r="2991" ht="15" customHeight="1" x14ac:dyDescent="0.25"/>
    <row r="2992" ht="15" customHeight="1" x14ac:dyDescent="0.25"/>
    <row r="2993" ht="15" customHeight="1" x14ac:dyDescent="0.25"/>
    <row r="2994" ht="15" customHeight="1" x14ac:dyDescent="0.25"/>
    <row r="2995" ht="15" customHeight="1" x14ac:dyDescent="0.25"/>
    <row r="2996" ht="15" customHeight="1" x14ac:dyDescent="0.25"/>
    <row r="2997" ht="15" customHeight="1" x14ac:dyDescent="0.25"/>
    <row r="2998" ht="15" customHeight="1" x14ac:dyDescent="0.25"/>
    <row r="2999" ht="15" customHeight="1" x14ac:dyDescent="0.25"/>
    <row r="3000" ht="15" customHeight="1" x14ac:dyDescent="0.25"/>
    <row r="3001" ht="15" customHeight="1" x14ac:dyDescent="0.25"/>
    <row r="3002" ht="15" customHeight="1" x14ac:dyDescent="0.25"/>
    <row r="3003" ht="15" customHeight="1" x14ac:dyDescent="0.25"/>
    <row r="3004" ht="15" customHeight="1" x14ac:dyDescent="0.25"/>
    <row r="3005" ht="15" customHeight="1" x14ac:dyDescent="0.25"/>
    <row r="3006" ht="15" customHeight="1" x14ac:dyDescent="0.25"/>
    <row r="3007" ht="15" customHeight="1" x14ac:dyDescent="0.25"/>
    <row r="3008" ht="15" customHeight="1" x14ac:dyDescent="0.25"/>
    <row r="3009" ht="15" customHeight="1" x14ac:dyDescent="0.25"/>
    <row r="3010" ht="15" customHeight="1" x14ac:dyDescent="0.25"/>
    <row r="3011" ht="15" customHeight="1" x14ac:dyDescent="0.25"/>
    <row r="3012" ht="15" customHeight="1" x14ac:dyDescent="0.25"/>
    <row r="3013" ht="15" customHeight="1" x14ac:dyDescent="0.25"/>
    <row r="3014" ht="15" customHeight="1" x14ac:dyDescent="0.25"/>
    <row r="3015" ht="15" customHeight="1" x14ac:dyDescent="0.25"/>
    <row r="3016" ht="15" customHeight="1" x14ac:dyDescent="0.25"/>
    <row r="3017" ht="15" customHeight="1" x14ac:dyDescent="0.25"/>
    <row r="3018" ht="15" customHeight="1" x14ac:dyDescent="0.25"/>
    <row r="3019" ht="15" customHeight="1" x14ac:dyDescent="0.25"/>
    <row r="3020" ht="15" customHeight="1" x14ac:dyDescent="0.25"/>
    <row r="3021" ht="15" customHeight="1" x14ac:dyDescent="0.25"/>
    <row r="3022" ht="15" customHeight="1" x14ac:dyDescent="0.25"/>
    <row r="3023" ht="15" customHeight="1" x14ac:dyDescent="0.25"/>
    <row r="3024" ht="15" customHeight="1" x14ac:dyDescent="0.25"/>
    <row r="3025" ht="15" customHeight="1" x14ac:dyDescent="0.25"/>
    <row r="3026" ht="15" customHeight="1" x14ac:dyDescent="0.25"/>
    <row r="3027" ht="15" customHeight="1" x14ac:dyDescent="0.25"/>
    <row r="3028" ht="15" customHeight="1" x14ac:dyDescent="0.25"/>
    <row r="3029" ht="15" customHeight="1" x14ac:dyDescent="0.25"/>
    <row r="3030" ht="15" customHeight="1" x14ac:dyDescent="0.25"/>
    <row r="3031" ht="15" customHeight="1" x14ac:dyDescent="0.25"/>
    <row r="3032" ht="15" customHeight="1" x14ac:dyDescent="0.25"/>
    <row r="3033" ht="15" customHeight="1" x14ac:dyDescent="0.25"/>
    <row r="3034" ht="15" customHeight="1" x14ac:dyDescent="0.25"/>
    <row r="3035" ht="15" customHeight="1" x14ac:dyDescent="0.25"/>
    <row r="3036" ht="15" customHeight="1" x14ac:dyDescent="0.25"/>
    <row r="3037" ht="15" customHeight="1" x14ac:dyDescent="0.25"/>
    <row r="3038" ht="15" customHeight="1" x14ac:dyDescent="0.25"/>
    <row r="3039" ht="15" customHeight="1" x14ac:dyDescent="0.25"/>
    <row r="3040" ht="15" customHeight="1" x14ac:dyDescent="0.25"/>
    <row r="3041" ht="15" customHeight="1" x14ac:dyDescent="0.25"/>
    <row r="3042" ht="15" customHeight="1" x14ac:dyDescent="0.25"/>
    <row r="3043" ht="15" customHeight="1" x14ac:dyDescent="0.25"/>
    <row r="3044" ht="15" customHeight="1" x14ac:dyDescent="0.25"/>
    <row r="3045" ht="15" customHeight="1" x14ac:dyDescent="0.25"/>
    <row r="3046" ht="15" customHeight="1" x14ac:dyDescent="0.25"/>
    <row r="3047" ht="15" customHeight="1" x14ac:dyDescent="0.25"/>
    <row r="3048" ht="15" customHeight="1" x14ac:dyDescent="0.25"/>
    <row r="3049" ht="15" customHeight="1" x14ac:dyDescent="0.25"/>
    <row r="3050" ht="15" customHeight="1" x14ac:dyDescent="0.25"/>
    <row r="3051" ht="15" customHeight="1" x14ac:dyDescent="0.25"/>
    <row r="3052" ht="15" customHeight="1" x14ac:dyDescent="0.25"/>
    <row r="3053" ht="15" customHeight="1" x14ac:dyDescent="0.25"/>
    <row r="3054" ht="15" customHeight="1" x14ac:dyDescent="0.25"/>
    <row r="3055" ht="15" customHeight="1" x14ac:dyDescent="0.25"/>
    <row r="3056" ht="15" customHeight="1" x14ac:dyDescent="0.25"/>
    <row r="3057" ht="15" customHeight="1" x14ac:dyDescent="0.25"/>
    <row r="3058" ht="15" customHeight="1" x14ac:dyDescent="0.25"/>
    <row r="3059" ht="15" customHeight="1" x14ac:dyDescent="0.25"/>
    <row r="3060" ht="15" customHeight="1" x14ac:dyDescent="0.25"/>
    <row r="3061" ht="15" customHeight="1" x14ac:dyDescent="0.25"/>
    <row r="3062" ht="15" customHeight="1" x14ac:dyDescent="0.25"/>
    <row r="3063" ht="15" customHeight="1" x14ac:dyDescent="0.25"/>
    <row r="3064" ht="15" customHeight="1" x14ac:dyDescent="0.25"/>
    <row r="3065" ht="15" customHeight="1" x14ac:dyDescent="0.25"/>
    <row r="3066" ht="15" customHeight="1" x14ac:dyDescent="0.25"/>
    <row r="3067" ht="15" customHeight="1" x14ac:dyDescent="0.25"/>
    <row r="3068" ht="15" customHeight="1" x14ac:dyDescent="0.25"/>
    <row r="3069" ht="15" customHeight="1" x14ac:dyDescent="0.25"/>
    <row r="3070" ht="15" customHeight="1" x14ac:dyDescent="0.25"/>
    <row r="3071" ht="15" customHeight="1" x14ac:dyDescent="0.25"/>
    <row r="3072" ht="15" customHeight="1" x14ac:dyDescent="0.25"/>
    <row r="3073" ht="15" customHeight="1" x14ac:dyDescent="0.25"/>
    <row r="3074" ht="15" customHeight="1" x14ac:dyDescent="0.25"/>
    <row r="3075" ht="15" customHeight="1" x14ac:dyDescent="0.25"/>
    <row r="3076" ht="15" customHeight="1" x14ac:dyDescent="0.25"/>
    <row r="3077" ht="15" customHeight="1" x14ac:dyDescent="0.25"/>
    <row r="3078" ht="15" customHeight="1" x14ac:dyDescent="0.25"/>
    <row r="3079" ht="15" customHeight="1" x14ac:dyDescent="0.25"/>
    <row r="3080" ht="15" customHeight="1" x14ac:dyDescent="0.25"/>
    <row r="3081" ht="15" customHeight="1" x14ac:dyDescent="0.25"/>
    <row r="3082" ht="15" customHeight="1" x14ac:dyDescent="0.25"/>
    <row r="3083" ht="15" customHeight="1" x14ac:dyDescent="0.25"/>
    <row r="3084" ht="15" customHeight="1" x14ac:dyDescent="0.25"/>
    <row r="3085" ht="15" customHeight="1" x14ac:dyDescent="0.25"/>
    <row r="3086" ht="15" customHeight="1" x14ac:dyDescent="0.25"/>
    <row r="3087" ht="15" customHeight="1" x14ac:dyDescent="0.25"/>
    <row r="3088" ht="15" customHeight="1" x14ac:dyDescent="0.25"/>
    <row r="3089" ht="15" customHeight="1" x14ac:dyDescent="0.25"/>
    <row r="3090" ht="15" customHeight="1" x14ac:dyDescent="0.25"/>
    <row r="3091" ht="15" customHeight="1" x14ac:dyDescent="0.25"/>
    <row r="3092" ht="15" customHeight="1" x14ac:dyDescent="0.25"/>
    <row r="3093" ht="15" customHeight="1" x14ac:dyDescent="0.25"/>
    <row r="3094" ht="15" customHeight="1" x14ac:dyDescent="0.25"/>
    <row r="3095" ht="15" customHeight="1" x14ac:dyDescent="0.25"/>
    <row r="3096" ht="15" customHeight="1" x14ac:dyDescent="0.25"/>
    <row r="3097" ht="15" customHeight="1" x14ac:dyDescent="0.25"/>
    <row r="3098" ht="15" customHeight="1" x14ac:dyDescent="0.25"/>
    <row r="3099" ht="15" customHeight="1" x14ac:dyDescent="0.25"/>
    <row r="3100" ht="15" customHeight="1" x14ac:dyDescent="0.25"/>
    <row r="3101" ht="15" customHeight="1" x14ac:dyDescent="0.25"/>
    <row r="3102" ht="15" customHeight="1" x14ac:dyDescent="0.25"/>
    <row r="3103" ht="15" customHeight="1" x14ac:dyDescent="0.25"/>
    <row r="3104" ht="15" customHeight="1" x14ac:dyDescent="0.25"/>
    <row r="3105" ht="15" customHeight="1" x14ac:dyDescent="0.25"/>
    <row r="3106" ht="15" customHeight="1" x14ac:dyDescent="0.25"/>
    <row r="3107" ht="15" customHeight="1" x14ac:dyDescent="0.25"/>
    <row r="3108" ht="15" customHeight="1" x14ac:dyDescent="0.25"/>
    <row r="3109" ht="15" customHeight="1" x14ac:dyDescent="0.25"/>
    <row r="3110" ht="15" customHeight="1" x14ac:dyDescent="0.25"/>
    <row r="3111" ht="15" customHeight="1" x14ac:dyDescent="0.25"/>
    <row r="3112" ht="15" customHeight="1" x14ac:dyDescent="0.25"/>
    <row r="3113" ht="15" customHeight="1" x14ac:dyDescent="0.25"/>
    <row r="3114" ht="15" customHeight="1" x14ac:dyDescent="0.25"/>
    <row r="3115" ht="15" customHeight="1" x14ac:dyDescent="0.25"/>
    <row r="3116" ht="15" customHeight="1" x14ac:dyDescent="0.25"/>
    <row r="3117" ht="15" customHeight="1" x14ac:dyDescent="0.25"/>
    <row r="3118" ht="15" customHeight="1" x14ac:dyDescent="0.25"/>
    <row r="3119" ht="15" customHeight="1" x14ac:dyDescent="0.25"/>
    <row r="3120" ht="15" customHeight="1" x14ac:dyDescent="0.25"/>
    <row r="3121" ht="15" customHeight="1" x14ac:dyDescent="0.25"/>
    <row r="3122" ht="15" customHeight="1" x14ac:dyDescent="0.25"/>
    <row r="3123" ht="15" customHeight="1" x14ac:dyDescent="0.25"/>
    <row r="3124" ht="15" customHeight="1" x14ac:dyDescent="0.25"/>
    <row r="3125" ht="15" customHeight="1" x14ac:dyDescent="0.25"/>
    <row r="3126" ht="15" customHeight="1" x14ac:dyDescent="0.25"/>
    <row r="3127" ht="15" customHeight="1" x14ac:dyDescent="0.25"/>
    <row r="3128" ht="15" customHeight="1" x14ac:dyDescent="0.25"/>
    <row r="3129" ht="15" customHeight="1" x14ac:dyDescent="0.25"/>
    <row r="3130" ht="15" customHeight="1" x14ac:dyDescent="0.25"/>
    <row r="3131" ht="15" customHeight="1" x14ac:dyDescent="0.25"/>
    <row r="3132" ht="15" customHeight="1" x14ac:dyDescent="0.25"/>
    <row r="3133" ht="15" customHeight="1" x14ac:dyDescent="0.25"/>
    <row r="3134" ht="15" customHeight="1" x14ac:dyDescent="0.25"/>
    <row r="3135" ht="15" customHeight="1" x14ac:dyDescent="0.25"/>
    <row r="3136" ht="15" customHeight="1" x14ac:dyDescent="0.25"/>
    <row r="3137" ht="15" customHeight="1" x14ac:dyDescent="0.25"/>
    <row r="3138" ht="15" customHeight="1" x14ac:dyDescent="0.25"/>
    <row r="3139" ht="15" customHeight="1" x14ac:dyDescent="0.25"/>
    <row r="3140" ht="15" customHeight="1" x14ac:dyDescent="0.25"/>
    <row r="3141" ht="15" customHeight="1" x14ac:dyDescent="0.25"/>
    <row r="3142" ht="15" customHeight="1" x14ac:dyDescent="0.25"/>
    <row r="3143" ht="15" customHeight="1" x14ac:dyDescent="0.25"/>
    <row r="3144" ht="15" customHeight="1" x14ac:dyDescent="0.25"/>
    <row r="3145" ht="15" customHeight="1" x14ac:dyDescent="0.25"/>
    <row r="3146" ht="15" customHeight="1" x14ac:dyDescent="0.25"/>
    <row r="3147" ht="15" customHeight="1" x14ac:dyDescent="0.25"/>
    <row r="3148" ht="15" customHeight="1" x14ac:dyDescent="0.25"/>
    <row r="3149" ht="15" customHeight="1" x14ac:dyDescent="0.25"/>
    <row r="3150" ht="15" customHeight="1" x14ac:dyDescent="0.25"/>
    <row r="3151" ht="15" customHeight="1" x14ac:dyDescent="0.25"/>
    <row r="3152" ht="15" customHeight="1" x14ac:dyDescent="0.25"/>
    <row r="3153" ht="15" customHeight="1" x14ac:dyDescent="0.25"/>
    <row r="3154" ht="15" customHeight="1" x14ac:dyDescent="0.25"/>
    <row r="3155" ht="15" customHeight="1" x14ac:dyDescent="0.25"/>
    <row r="3156" ht="15" customHeight="1" x14ac:dyDescent="0.25"/>
    <row r="3157" ht="15" customHeight="1" x14ac:dyDescent="0.25"/>
    <row r="3158" ht="15" customHeight="1" x14ac:dyDescent="0.25"/>
    <row r="3159" ht="15" customHeight="1" x14ac:dyDescent="0.25"/>
    <row r="3160" ht="15" customHeight="1" x14ac:dyDescent="0.25"/>
    <row r="3161" ht="15" customHeight="1" x14ac:dyDescent="0.25"/>
    <row r="3162" ht="15" customHeight="1" x14ac:dyDescent="0.25"/>
    <row r="3163" ht="15" customHeight="1" x14ac:dyDescent="0.25"/>
    <row r="3164" ht="15" customHeight="1" x14ac:dyDescent="0.25"/>
    <row r="3165" ht="15" customHeight="1" x14ac:dyDescent="0.25"/>
    <row r="3166" ht="15" customHeight="1" x14ac:dyDescent="0.25"/>
    <row r="3167" ht="15" customHeight="1" x14ac:dyDescent="0.25"/>
    <row r="3168" ht="15" customHeight="1" x14ac:dyDescent="0.25"/>
    <row r="3169" ht="15" customHeight="1" x14ac:dyDescent="0.25"/>
    <row r="3170" ht="15" customHeight="1" x14ac:dyDescent="0.25"/>
    <row r="3171" ht="15" customHeight="1" x14ac:dyDescent="0.25"/>
    <row r="3172" ht="15" customHeight="1" x14ac:dyDescent="0.25"/>
    <row r="3173" ht="15" customHeight="1" x14ac:dyDescent="0.25"/>
    <row r="3174" ht="15" customHeight="1" x14ac:dyDescent="0.25"/>
    <row r="3175" ht="15" customHeight="1" x14ac:dyDescent="0.25"/>
    <row r="3176" ht="15" customHeight="1" x14ac:dyDescent="0.25"/>
    <row r="3177" ht="15" customHeight="1" x14ac:dyDescent="0.25"/>
    <row r="3178" ht="15" customHeight="1" x14ac:dyDescent="0.25"/>
    <row r="3179" ht="15" customHeight="1" x14ac:dyDescent="0.25"/>
    <row r="3180" ht="15" customHeight="1" x14ac:dyDescent="0.25"/>
    <row r="3181" ht="15" customHeight="1" x14ac:dyDescent="0.25"/>
    <row r="3182" ht="15" customHeight="1" x14ac:dyDescent="0.25"/>
    <row r="3183" ht="15" customHeight="1" x14ac:dyDescent="0.25"/>
    <row r="3184" ht="15" customHeight="1" x14ac:dyDescent="0.25"/>
    <row r="3185" ht="15" customHeight="1" x14ac:dyDescent="0.25"/>
    <row r="3186" ht="15" customHeight="1" x14ac:dyDescent="0.25"/>
    <row r="3187" ht="15" customHeight="1" x14ac:dyDescent="0.25"/>
    <row r="3188" ht="15" customHeight="1" x14ac:dyDescent="0.25"/>
    <row r="3189" ht="15" customHeight="1" x14ac:dyDescent="0.25"/>
    <row r="3190" ht="15" customHeight="1" x14ac:dyDescent="0.25"/>
    <row r="3191" ht="15" customHeight="1" x14ac:dyDescent="0.25"/>
    <row r="3192" ht="15" customHeight="1" x14ac:dyDescent="0.25"/>
    <row r="3193" ht="15" customHeight="1" x14ac:dyDescent="0.25"/>
    <row r="3194" ht="15" customHeight="1" x14ac:dyDescent="0.25"/>
    <row r="3195" ht="15" customHeight="1" x14ac:dyDescent="0.25"/>
    <row r="3196" ht="15" customHeight="1" x14ac:dyDescent="0.25"/>
    <row r="3197" ht="15" customHeight="1" x14ac:dyDescent="0.25"/>
    <row r="3198" ht="15" customHeight="1" x14ac:dyDescent="0.25"/>
    <row r="3199" ht="15" customHeight="1" x14ac:dyDescent="0.25"/>
    <row r="3200" ht="15" customHeight="1" x14ac:dyDescent="0.25"/>
    <row r="3201" ht="15" customHeight="1" x14ac:dyDescent="0.25"/>
    <row r="3202" ht="15" customHeight="1" x14ac:dyDescent="0.25"/>
    <row r="3203" ht="15" customHeight="1" x14ac:dyDescent="0.25"/>
    <row r="3204" ht="15" customHeight="1" x14ac:dyDescent="0.25"/>
    <row r="3205" ht="15" customHeight="1" x14ac:dyDescent="0.25"/>
    <row r="3206" ht="15" customHeight="1" x14ac:dyDescent="0.25"/>
    <row r="3207" ht="15" customHeight="1" x14ac:dyDescent="0.25"/>
    <row r="3208" ht="15" customHeight="1" x14ac:dyDescent="0.25"/>
    <row r="3209" ht="15" customHeight="1" x14ac:dyDescent="0.25"/>
    <row r="3210" ht="15" customHeight="1" x14ac:dyDescent="0.25"/>
    <row r="3211" ht="15" customHeight="1" x14ac:dyDescent="0.25"/>
    <row r="3212" ht="15" customHeight="1" x14ac:dyDescent="0.25"/>
    <row r="3213" ht="15" customHeight="1" x14ac:dyDescent="0.25"/>
    <row r="3214" ht="15" customHeight="1" x14ac:dyDescent="0.25"/>
    <row r="3215" ht="15" customHeight="1" x14ac:dyDescent="0.25"/>
    <row r="3216" ht="15" customHeight="1" x14ac:dyDescent="0.25"/>
    <row r="3217" ht="15" customHeight="1" x14ac:dyDescent="0.25"/>
    <row r="3218" ht="15" customHeight="1" x14ac:dyDescent="0.25"/>
    <row r="3219" ht="15" customHeight="1" x14ac:dyDescent="0.25"/>
    <row r="3220" ht="15" customHeight="1" x14ac:dyDescent="0.25"/>
    <row r="3221" ht="15" customHeight="1" x14ac:dyDescent="0.25"/>
    <row r="3222" ht="15" customHeight="1" x14ac:dyDescent="0.25"/>
    <row r="3223" ht="15" customHeight="1" x14ac:dyDescent="0.25"/>
    <row r="3224" ht="15" customHeight="1" x14ac:dyDescent="0.25"/>
    <row r="3225" ht="15" customHeight="1" x14ac:dyDescent="0.25"/>
    <row r="3226" ht="15" customHeight="1" x14ac:dyDescent="0.25"/>
    <row r="3227" ht="15" customHeight="1" x14ac:dyDescent="0.25"/>
    <row r="3228" ht="15" customHeight="1" x14ac:dyDescent="0.25"/>
    <row r="3229" ht="15" customHeight="1" x14ac:dyDescent="0.25"/>
    <row r="3230" ht="15" customHeight="1" x14ac:dyDescent="0.25"/>
    <row r="3231" ht="15" customHeight="1" x14ac:dyDescent="0.25"/>
    <row r="3232" ht="15" customHeight="1" x14ac:dyDescent="0.25"/>
    <row r="3233" ht="15" customHeight="1" x14ac:dyDescent="0.25"/>
    <row r="3234" ht="15" customHeight="1" x14ac:dyDescent="0.25"/>
    <row r="3235" ht="15" customHeight="1" x14ac:dyDescent="0.25"/>
    <row r="3236" ht="15" customHeight="1" x14ac:dyDescent="0.25"/>
    <row r="3237" ht="15" customHeight="1" x14ac:dyDescent="0.25"/>
    <row r="3238" ht="15" customHeight="1" x14ac:dyDescent="0.25"/>
    <row r="3239" ht="15" customHeight="1" x14ac:dyDescent="0.25"/>
    <row r="3240" ht="15" customHeight="1" x14ac:dyDescent="0.25"/>
    <row r="3241" ht="15" customHeight="1" x14ac:dyDescent="0.25"/>
    <row r="3242" ht="15" customHeight="1" x14ac:dyDescent="0.25"/>
    <row r="3243" ht="15" customHeight="1" x14ac:dyDescent="0.25"/>
    <row r="3244" ht="15" customHeight="1" x14ac:dyDescent="0.25"/>
    <row r="3245" ht="15" customHeight="1" x14ac:dyDescent="0.25"/>
    <row r="3246" ht="15" customHeight="1" x14ac:dyDescent="0.25"/>
    <row r="3247" ht="15" customHeight="1" x14ac:dyDescent="0.25"/>
    <row r="3248" ht="15" customHeight="1" x14ac:dyDescent="0.25"/>
    <row r="3249" ht="15" customHeight="1" x14ac:dyDescent="0.25"/>
    <row r="3250" ht="15" customHeight="1" x14ac:dyDescent="0.25"/>
    <row r="3251" ht="15" customHeight="1" x14ac:dyDescent="0.25"/>
    <row r="3252" ht="15" customHeight="1" x14ac:dyDescent="0.25"/>
    <row r="3253" ht="15" customHeight="1" x14ac:dyDescent="0.25"/>
    <row r="3254" ht="15" customHeight="1" x14ac:dyDescent="0.25"/>
    <row r="3255" ht="15" customHeight="1" x14ac:dyDescent="0.25"/>
    <row r="3256" ht="15" customHeight="1" x14ac:dyDescent="0.25"/>
    <row r="3257" ht="15" customHeight="1" x14ac:dyDescent="0.25"/>
    <row r="3258" ht="15" customHeight="1" x14ac:dyDescent="0.25"/>
    <row r="3259" ht="15" customHeight="1" x14ac:dyDescent="0.25"/>
    <row r="3260" ht="15" customHeight="1" x14ac:dyDescent="0.25"/>
    <row r="3261" ht="15" customHeight="1" x14ac:dyDescent="0.25"/>
    <row r="3262" ht="15" customHeight="1" x14ac:dyDescent="0.25"/>
    <row r="3263" ht="15" customHeight="1" x14ac:dyDescent="0.25"/>
    <row r="3264" ht="15" customHeight="1" x14ac:dyDescent="0.25"/>
    <row r="3265" ht="15" customHeight="1" x14ac:dyDescent="0.25"/>
    <row r="3266" ht="15" customHeight="1" x14ac:dyDescent="0.25"/>
    <row r="3267" ht="15" customHeight="1" x14ac:dyDescent="0.25"/>
    <row r="3268" ht="15" customHeight="1" x14ac:dyDescent="0.25"/>
    <row r="3269" ht="15" customHeight="1" x14ac:dyDescent="0.25"/>
    <row r="3270" ht="15" customHeight="1" x14ac:dyDescent="0.25"/>
    <row r="3271" ht="15" customHeight="1" x14ac:dyDescent="0.25"/>
    <row r="3272" ht="15" customHeight="1" x14ac:dyDescent="0.25"/>
    <row r="3273" ht="15" customHeight="1" x14ac:dyDescent="0.25"/>
    <row r="3274" ht="15" customHeight="1" x14ac:dyDescent="0.25"/>
    <row r="3275" ht="15" customHeight="1" x14ac:dyDescent="0.25"/>
    <row r="3276" ht="15" customHeight="1" x14ac:dyDescent="0.25"/>
    <row r="3277" ht="15" customHeight="1" x14ac:dyDescent="0.25"/>
    <row r="3278" ht="15" customHeight="1" x14ac:dyDescent="0.25"/>
    <row r="3279" ht="15" customHeight="1" x14ac:dyDescent="0.25"/>
    <row r="3280" ht="15" customHeight="1" x14ac:dyDescent="0.25"/>
    <row r="3281" ht="15" customHeight="1" x14ac:dyDescent="0.25"/>
    <row r="3282" ht="15" customHeight="1" x14ac:dyDescent="0.25"/>
    <row r="3283" ht="15" customHeight="1" x14ac:dyDescent="0.25"/>
    <row r="3284" ht="15" customHeight="1" x14ac:dyDescent="0.25"/>
    <row r="3285" ht="15" customHeight="1" x14ac:dyDescent="0.25"/>
    <row r="3286" ht="15" customHeight="1" x14ac:dyDescent="0.25"/>
    <row r="3287" ht="15" customHeight="1" x14ac:dyDescent="0.25"/>
    <row r="3288" ht="15" customHeight="1" x14ac:dyDescent="0.25"/>
    <row r="3289" ht="15" customHeight="1" x14ac:dyDescent="0.25"/>
    <row r="3290" ht="15" customHeight="1" x14ac:dyDescent="0.25"/>
    <row r="3291" ht="15" customHeight="1" x14ac:dyDescent="0.25"/>
    <row r="3292" ht="15" customHeight="1" x14ac:dyDescent="0.25"/>
    <row r="3293" ht="15" customHeight="1" x14ac:dyDescent="0.25"/>
    <row r="3294" ht="15" customHeight="1" x14ac:dyDescent="0.25"/>
    <row r="3295" ht="15" customHeight="1" x14ac:dyDescent="0.25"/>
    <row r="3296" ht="15" customHeight="1" x14ac:dyDescent="0.25"/>
    <row r="3297" ht="15" customHeight="1" x14ac:dyDescent="0.25"/>
    <row r="3298" ht="15" customHeight="1" x14ac:dyDescent="0.25"/>
    <row r="3299" ht="15" customHeight="1" x14ac:dyDescent="0.25"/>
    <row r="3300" ht="15" customHeight="1" x14ac:dyDescent="0.25"/>
    <row r="3301" ht="15" customHeight="1" x14ac:dyDescent="0.25"/>
    <row r="3302" ht="15" customHeight="1" x14ac:dyDescent="0.25"/>
    <row r="3303" ht="15" customHeight="1" x14ac:dyDescent="0.25"/>
    <row r="3304" ht="15" customHeight="1" x14ac:dyDescent="0.25"/>
    <row r="3305" ht="15" customHeight="1" x14ac:dyDescent="0.25"/>
    <row r="3306" ht="15" customHeight="1" x14ac:dyDescent="0.25"/>
    <row r="3307" ht="15" customHeight="1" x14ac:dyDescent="0.25"/>
    <row r="3308" ht="15" customHeight="1" x14ac:dyDescent="0.25"/>
    <row r="3309" ht="15" customHeight="1" x14ac:dyDescent="0.25"/>
    <row r="3310" ht="15" customHeight="1" x14ac:dyDescent="0.25"/>
    <row r="3311" ht="15" customHeight="1" x14ac:dyDescent="0.25"/>
    <row r="3312" ht="15" customHeight="1" x14ac:dyDescent="0.25"/>
    <row r="3313" ht="15" customHeight="1" x14ac:dyDescent="0.25"/>
    <row r="3314" ht="15" customHeight="1" x14ac:dyDescent="0.25"/>
    <row r="3315" ht="15" customHeight="1" x14ac:dyDescent="0.25"/>
    <row r="3316" ht="15" customHeight="1" x14ac:dyDescent="0.25"/>
    <row r="3317" ht="15" customHeight="1" x14ac:dyDescent="0.25"/>
    <row r="3318" ht="15" customHeight="1" x14ac:dyDescent="0.25"/>
    <row r="3319" ht="15" customHeight="1" x14ac:dyDescent="0.25"/>
    <row r="3320" ht="15" customHeight="1" x14ac:dyDescent="0.25"/>
    <row r="3321" ht="15" customHeight="1" x14ac:dyDescent="0.25"/>
    <row r="3322" ht="15" customHeight="1" x14ac:dyDescent="0.25"/>
    <row r="3323" ht="15" customHeight="1" x14ac:dyDescent="0.25"/>
    <row r="3324" ht="15" customHeight="1" x14ac:dyDescent="0.25"/>
    <row r="3325" ht="15" customHeight="1" x14ac:dyDescent="0.25"/>
    <row r="3326" ht="15" customHeight="1" x14ac:dyDescent="0.25"/>
    <row r="3327" ht="15" customHeight="1" x14ac:dyDescent="0.25"/>
    <row r="3328" ht="15" customHeight="1" x14ac:dyDescent="0.25"/>
    <row r="3329" ht="15" customHeight="1" x14ac:dyDescent="0.25"/>
    <row r="3330" ht="15" customHeight="1" x14ac:dyDescent="0.25"/>
    <row r="3331" ht="15" customHeight="1" x14ac:dyDescent="0.25"/>
    <row r="3332" ht="15" customHeight="1" x14ac:dyDescent="0.25"/>
    <row r="3333" ht="15" customHeight="1" x14ac:dyDescent="0.25"/>
    <row r="3334" ht="15" customHeight="1" x14ac:dyDescent="0.25"/>
    <row r="3335" ht="15" customHeight="1" x14ac:dyDescent="0.25"/>
    <row r="3336" ht="15" customHeight="1" x14ac:dyDescent="0.25"/>
    <row r="3337" ht="15" customHeight="1" x14ac:dyDescent="0.25"/>
    <row r="3338" ht="15" customHeight="1" x14ac:dyDescent="0.25"/>
    <row r="3339" ht="15" customHeight="1" x14ac:dyDescent="0.25"/>
    <row r="3340" ht="15" customHeight="1" x14ac:dyDescent="0.25"/>
    <row r="3341" ht="15" customHeight="1" x14ac:dyDescent="0.25"/>
    <row r="3342" ht="15" customHeight="1" x14ac:dyDescent="0.25"/>
    <row r="3343" ht="15" customHeight="1" x14ac:dyDescent="0.25"/>
    <row r="3344" ht="15" customHeight="1" x14ac:dyDescent="0.25"/>
    <row r="3345" ht="15" customHeight="1" x14ac:dyDescent="0.25"/>
    <row r="3346" ht="15" customHeight="1" x14ac:dyDescent="0.25"/>
    <row r="3347" ht="15" customHeight="1" x14ac:dyDescent="0.25"/>
    <row r="3348" ht="15" customHeight="1" x14ac:dyDescent="0.25"/>
    <row r="3349" ht="15" customHeight="1" x14ac:dyDescent="0.25"/>
    <row r="3350" ht="15" customHeight="1" x14ac:dyDescent="0.25"/>
    <row r="3351" ht="15" customHeight="1" x14ac:dyDescent="0.25"/>
    <row r="3352" ht="15" customHeight="1" x14ac:dyDescent="0.25"/>
    <row r="3353" ht="15" customHeight="1" x14ac:dyDescent="0.25"/>
    <row r="3354" ht="15" customHeight="1" x14ac:dyDescent="0.25"/>
    <row r="3355" ht="15" customHeight="1" x14ac:dyDescent="0.25"/>
    <row r="3356" ht="15" customHeight="1" x14ac:dyDescent="0.25"/>
    <row r="3357" ht="15" customHeight="1" x14ac:dyDescent="0.25"/>
    <row r="3358" ht="15" customHeight="1" x14ac:dyDescent="0.25"/>
    <row r="3359" ht="15" customHeight="1" x14ac:dyDescent="0.25"/>
    <row r="3360" ht="15" customHeight="1" x14ac:dyDescent="0.25"/>
    <row r="3361" ht="15" customHeight="1" x14ac:dyDescent="0.25"/>
    <row r="3362" ht="15" customHeight="1" x14ac:dyDescent="0.25"/>
    <row r="3363" ht="15" customHeight="1" x14ac:dyDescent="0.25"/>
    <row r="3364" ht="15" customHeight="1" x14ac:dyDescent="0.25"/>
    <row r="3365" ht="15" customHeight="1" x14ac:dyDescent="0.25"/>
    <row r="3366" ht="15" customHeight="1" x14ac:dyDescent="0.25"/>
    <row r="3367" ht="15" customHeight="1" x14ac:dyDescent="0.25"/>
    <row r="3368" ht="15" customHeight="1" x14ac:dyDescent="0.25"/>
    <row r="3369" ht="15" customHeight="1" x14ac:dyDescent="0.25"/>
    <row r="3370" ht="15" customHeight="1" x14ac:dyDescent="0.25"/>
    <row r="3371" ht="15" customHeight="1" x14ac:dyDescent="0.25"/>
    <row r="3372" ht="15" customHeight="1" x14ac:dyDescent="0.25"/>
    <row r="3373" ht="15" customHeight="1" x14ac:dyDescent="0.25"/>
    <row r="3374" ht="15" customHeight="1" x14ac:dyDescent="0.25"/>
    <row r="3375" ht="15" customHeight="1" x14ac:dyDescent="0.25"/>
    <row r="3376" ht="15" customHeight="1" x14ac:dyDescent="0.25"/>
    <row r="3377" ht="15" customHeight="1" x14ac:dyDescent="0.25"/>
    <row r="3378" ht="15" customHeight="1" x14ac:dyDescent="0.25"/>
    <row r="3379" ht="15" customHeight="1" x14ac:dyDescent="0.25"/>
    <row r="3380" ht="15" customHeight="1" x14ac:dyDescent="0.25"/>
    <row r="3381" ht="15" customHeight="1" x14ac:dyDescent="0.25"/>
    <row r="3382" ht="15" customHeight="1" x14ac:dyDescent="0.25"/>
    <row r="3383" ht="15" customHeight="1" x14ac:dyDescent="0.25"/>
    <row r="3384" ht="15" customHeight="1" x14ac:dyDescent="0.25"/>
    <row r="3385" ht="15" customHeight="1" x14ac:dyDescent="0.25"/>
    <row r="3386" ht="15" customHeight="1" x14ac:dyDescent="0.25"/>
    <row r="3387" ht="15" customHeight="1" x14ac:dyDescent="0.25"/>
    <row r="3388" ht="15" customHeight="1" x14ac:dyDescent="0.25"/>
    <row r="3389" ht="15" customHeight="1" x14ac:dyDescent="0.25"/>
    <row r="3390" ht="15" customHeight="1" x14ac:dyDescent="0.25"/>
    <row r="3391" ht="15" customHeight="1" x14ac:dyDescent="0.25"/>
    <row r="3392" ht="15" customHeight="1" x14ac:dyDescent="0.25"/>
    <row r="3393" ht="15" customHeight="1" x14ac:dyDescent="0.25"/>
    <row r="3394" ht="15" customHeight="1" x14ac:dyDescent="0.25"/>
    <row r="3395" ht="15" customHeight="1" x14ac:dyDescent="0.25"/>
    <row r="3396" ht="15" customHeight="1" x14ac:dyDescent="0.25"/>
    <row r="3397" ht="15" customHeight="1" x14ac:dyDescent="0.25"/>
    <row r="3398" ht="15" customHeight="1" x14ac:dyDescent="0.25"/>
    <row r="3399" ht="15" customHeight="1" x14ac:dyDescent="0.25"/>
    <row r="3400" ht="15" customHeight="1" x14ac:dyDescent="0.25"/>
    <row r="3401" ht="15" customHeight="1" x14ac:dyDescent="0.25"/>
    <row r="3402" ht="15" customHeight="1" x14ac:dyDescent="0.25"/>
    <row r="3403" ht="15" customHeight="1" x14ac:dyDescent="0.25"/>
    <row r="3404" ht="15" customHeight="1" x14ac:dyDescent="0.25"/>
    <row r="3405" ht="15" customHeight="1" x14ac:dyDescent="0.25"/>
    <row r="3406" ht="15" customHeight="1" x14ac:dyDescent="0.25"/>
    <row r="3407" ht="15" customHeight="1" x14ac:dyDescent="0.25"/>
    <row r="3408" ht="15" customHeight="1" x14ac:dyDescent="0.25"/>
    <row r="3409" ht="15" customHeight="1" x14ac:dyDescent="0.25"/>
    <row r="3410" ht="15" customHeight="1" x14ac:dyDescent="0.25"/>
    <row r="3411" ht="15" customHeight="1" x14ac:dyDescent="0.25"/>
    <row r="3412" ht="15" customHeight="1" x14ac:dyDescent="0.25"/>
    <row r="3413" ht="15" customHeight="1" x14ac:dyDescent="0.25"/>
    <row r="3414" ht="15" customHeight="1" x14ac:dyDescent="0.25"/>
    <row r="3415" ht="15" customHeight="1" x14ac:dyDescent="0.25"/>
    <row r="3416" ht="15" customHeight="1" x14ac:dyDescent="0.25"/>
    <row r="3417" ht="15" customHeight="1" x14ac:dyDescent="0.25"/>
    <row r="3418" ht="15" customHeight="1" x14ac:dyDescent="0.25"/>
    <row r="3419" ht="15" customHeight="1" x14ac:dyDescent="0.25"/>
    <row r="3420" ht="15" customHeight="1" x14ac:dyDescent="0.25"/>
    <row r="3421" ht="15" customHeight="1" x14ac:dyDescent="0.25"/>
    <row r="3422" ht="15" customHeight="1" x14ac:dyDescent="0.25"/>
    <row r="3423" ht="15" customHeight="1" x14ac:dyDescent="0.25"/>
    <row r="3424" ht="15" customHeight="1" x14ac:dyDescent="0.25"/>
    <row r="3425" ht="15" customHeight="1" x14ac:dyDescent="0.25"/>
    <row r="3426" ht="15" customHeight="1" x14ac:dyDescent="0.25"/>
    <row r="3427" ht="15" customHeight="1" x14ac:dyDescent="0.25"/>
    <row r="3428" ht="15" customHeight="1" x14ac:dyDescent="0.25"/>
    <row r="3429" ht="15" customHeight="1" x14ac:dyDescent="0.25"/>
    <row r="3430" ht="15" customHeight="1" x14ac:dyDescent="0.25"/>
    <row r="3431" ht="15" customHeight="1" x14ac:dyDescent="0.25"/>
    <row r="3432" ht="15" customHeight="1" x14ac:dyDescent="0.25"/>
    <row r="3433" ht="15" customHeight="1" x14ac:dyDescent="0.25"/>
    <row r="3434" ht="15" customHeight="1" x14ac:dyDescent="0.25"/>
    <row r="3435" ht="15" customHeight="1" x14ac:dyDescent="0.25"/>
    <row r="3436" ht="15" customHeight="1" x14ac:dyDescent="0.25"/>
    <row r="3437" ht="15" customHeight="1" x14ac:dyDescent="0.25"/>
    <row r="3438" ht="15" customHeight="1" x14ac:dyDescent="0.25"/>
    <row r="3439" ht="15" customHeight="1" x14ac:dyDescent="0.25"/>
    <row r="3440" ht="15" customHeight="1" x14ac:dyDescent="0.25"/>
    <row r="3441" ht="15" customHeight="1" x14ac:dyDescent="0.25"/>
    <row r="3442" ht="15" customHeight="1" x14ac:dyDescent="0.25"/>
    <row r="3443" ht="15" customHeight="1" x14ac:dyDescent="0.25"/>
    <row r="3444" ht="15" customHeight="1" x14ac:dyDescent="0.25"/>
    <row r="3445" ht="15" customHeight="1" x14ac:dyDescent="0.25"/>
    <row r="3446" ht="15" customHeight="1" x14ac:dyDescent="0.25"/>
    <row r="3447" ht="15" customHeight="1" x14ac:dyDescent="0.25"/>
    <row r="3448" ht="15" customHeight="1" x14ac:dyDescent="0.25"/>
    <row r="3449" ht="15" customHeight="1" x14ac:dyDescent="0.25"/>
    <row r="3450" ht="15" customHeight="1" x14ac:dyDescent="0.25"/>
    <row r="3451" ht="15" customHeight="1" x14ac:dyDescent="0.25"/>
    <row r="3452" ht="15" customHeight="1" x14ac:dyDescent="0.25"/>
    <row r="3453" ht="15" customHeight="1" x14ac:dyDescent="0.25"/>
    <row r="3454" ht="15" customHeight="1" x14ac:dyDescent="0.25"/>
    <row r="3455" ht="15" customHeight="1" x14ac:dyDescent="0.25"/>
    <row r="3456" ht="15" customHeight="1" x14ac:dyDescent="0.25"/>
    <row r="3457" ht="15" customHeight="1" x14ac:dyDescent="0.25"/>
    <row r="3458" ht="15" customHeight="1" x14ac:dyDescent="0.25"/>
    <row r="3459" ht="15" customHeight="1" x14ac:dyDescent="0.25"/>
    <row r="3460" ht="15" customHeight="1" x14ac:dyDescent="0.25"/>
    <row r="3461" ht="15" customHeight="1" x14ac:dyDescent="0.25"/>
    <row r="3462" ht="15" customHeight="1" x14ac:dyDescent="0.25"/>
    <row r="3463" ht="15" customHeight="1" x14ac:dyDescent="0.25"/>
    <row r="3464" ht="15" customHeight="1" x14ac:dyDescent="0.25"/>
    <row r="3465" ht="15" customHeight="1" x14ac:dyDescent="0.25"/>
    <row r="3466" ht="15" customHeight="1" x14ac:dyDescent="0.25"/>
    <row r="3467" ht="15" customHeight="1" x14ac:dyDescent="0.25"/>
    <row r="3468" ht="15" customHeight="1" x14ac:dyDescent="0.25"/>
    <row r="3469" ht="15" customHeight="1" x14ac:dyDescent="0.25"/>
    <row r="3470" ht="15" customHeight="1" x14ac:dyDescent="0.25"/>
    <row r="3471" ht="15" customHeight="1" x14ac:dyDescent="0.25"/>
    <row r="3472" ht="15" customHeight="1" x14ac:dyDescent="0.25"/>
    <row r="3473" ht="15" customHeight="1" x14ac:dyDescent="0.25"/>
    <row r="3474" ht="15" customHeight="1" x14ac:dyDescent="0.25"/>
    <row r="3475" ht="15" customHeight="1" x14ac:dyDescent="0.25"/>
    <row r="3476" ht="15" customHeight="1" x14ac:dyDescent="0.25"/>
    <row r="3477" ht="15" customHeight="1" x14ac:dyDescent="0.25"/>
    <row r="3478" ht="15" customHeight="1" x14ac:dyDescent="0.25"/>
    <row r="3479" ht="15" customHeight="1" x14ac:dyDescent="0.25"/>
    <row r="3480" ht="15" customHeight="1" x14ac:dyDescent="0.25"/>
    <row r="3481" ht="15" customHeight="1" x14ac:dyDescent="0.25"/>
    <row r="3482" ht="15" customHeight="1" x14ac:dyDescent="0.25"/>
    <row r="3483" ht="15" customHeight="1" x14ac:dyDescent="0.25"/>
    <row r="3484" ht="15" customHeight="1" x14ac:dyDescent="0.25"/>
    <row r="3485" ht="15" customHeight="1" x14ac:dyDescent="0.25"/>
    <row r="3486" ht="15" customHeight="1" x14ac:dyDescent="0.25"/>
    <row r="3487" ht="15" customHeight="1" x14ac:dyDescent="0.25"/>
    <row r="3488" ht="15" customHeight="1" x14ac:dyDescent="0.25"/>
    <row r="3489" ht="15" customHeight="1" x14ac:dyDescent="0.25"/>
    <row r="3490" ht="15" customHeight="1" x14ac:dyDescent="0.25"/>
    <row r="3491" ht="15" customHeight="1" x14ac:dyDescent="0.25"/>
    <row r="3492" ht="15" customHeight="1" x14ac:dyDescent="0.25"/>
    <row r="3493" ht="15" customHeight="1" x14ac:dyDescent="0.25"/>
    <row r="3494" ht="15" customHeight="1" x14ac:dyDescent="0.25"/>
    <row r="3495" ht="15" customHeight="1" x14ac:dyDescent="0.25"/>
    <row r="3496" ht="15" customHeight="1" x14ac:dyDescent="0.25"/>
    <row r="3497" ht="15" customHeight="1" x14ac:dyDescent="0.25"/>
    <row r="3498" ht="15" customHeight="1" x14ac:dyDescent="0.25"/>
    <row r="3499" ht="15" customHeight="1" x14ac:dyDescent="0.25"/>
    <row r="3500" ht="15" customHeight="1" x14ac:dyDescent="0.25"/>
    <row r="3501" ht="15" customHeight="1" x14ac:dyDescent="0.25"/>
    <row r="3502" ht="15" customHeight="1" x14ac:dyDescent="0.25"/>
    <row r="3503" ht="15" customHeight="1" x14ac:dyDescent="0.25"/>
    <row r="3504" ht="15" customHeight="1" x14ac:dyDescent="0.25"/>
    <row r="3505" ht="15" customHeight="1" x14ac:dyDescent="0.25"/>
    <row r="3506" ht="15" customHeight="1" x14ac:dyDescent="0.25"/>
    <row r="3507" ht="15" customHeight="1" x14ac:dyDescent="0.25"/>
    <row r="3508" ht="15" customHeight="1" x14ac:dyDescent="0.25"/>
    <row r="3509" ht="15" customHeight="1" x14ac:dyDescent="0.25"/>
    <row r="3510" ht="15" customHeight="1" x14ac:dyDescent="0.25"/>
    <row r="3511" ht="15" customHeight="1" x14ac:dyDescent="0.25"/>
    <row r="3512" ht="15" customHeight="1" x14ac:dyDescent="0.25"/>
    <row r="3513" ht="15" customHeight="1" x14ac:dyDescent="0.25"/>
    <row r="3514" ht="15" customHeight="1" x14ac:dyDescent="0.25"/>
    <row r="3515" ht="15" customHeight="1" x14ac:dyDescent="0.25"/>
    <row r="3516" ht="15" customHeight="1" x14ac:dyDescent="0.25"/>
    <row r="3517" ht="15" customHeight="1" x14ac:dyDescent="0.25"/>
    <row r="3518" ht="15" customHeight="1" x14ac:dyDescent="0.25"/>
    <row r="3519" ht="15" customHeight="1" x14ac:dyDescent="0.25"/>
    <row r="3520" ht="15" customHeight="1" x14ac:dyDescent="0.25"/>
    <row r="3521" ht="15" customHeight="1" x14ac:dyDescent="0.25"/>
    <row r="3522" ht="15" customHeight="1" x14ac:dyDescent="0.25"/>
    <row r="3523" ht="15" customHeight="1" x14ac:dyDescent="0.25"/>
    <row r="3524" ht="15" customHeight="1" x14ac:dyDescent="0.25"/>
    <row r="3525" ht="15" customHeight="1" x14ac:dyDescent="0.25"/>
    <row r="3526" ht="15" customHeight="1" x14ac:dyDescent="0.25"/>
    <row r="3527" ht="15" customHeight="1" x14ac:dyDescent="0.25"/>
    <row r="3528" ht="15" customHeight="1" x14ac:dyDescent="0.25"/>
    <row r="3529" ht="15" customHeight="1" x14ac:dyDescent="0.25"/>
    <row r="3530" ht="15" customHeight="1" x14ac:dyDescent="0.25"/>
    <row r="3531" ht="15" customHeight="1" x14ac:dyDescent="0.25"/>
    <row r="3532" ht="15" customHeight="1" x14ac:dyDescent="0.25"/>
    <row r="3533" ht="15" customHeight="1" x14ac:dyDescent="0.25"/>
    <row r="3534" ht="15" customHeight="1" x14ac:dyDescent="0.25"/>
    <row r="3535" ht="15" customHeight="1" x14ac:dyDescent="0.25"/>
    <row r="3536" ht="15" customHeight="1" x14ac:dyDescent="0.25"/>
    <row r="3537" ht="15" customHeight="1" x14ac:dyDescent="0.25"/>
    <row r="3538" ht="15" customHeight="1" x14ac:dyDescent="0.25"/>
    <row r="3539" ht="15" customHeight="1" x14ac:dyDescent="0.25"/>
    <row r="3540" ht="15" customHeight="1" x14ac:dyDescent="0.25"/>
    <row r="3541" ht="15" customHeight="1" x14ac:dyDescent="0.25"/>
    <row r="3542" ht="15" customHeight="1" x14ac:dyDescent="0.25"/>
    <row r="3543" ht="15" customHeight="1" x14ac:dyDescent="0.25"/>
    <row r="3544" ht="15" customHeight="1" x14ac:dyDescent="0.25"/>
    <row r="3545" ht="15" customHeight="1" x14ac:dyDescent="0.25"/>
    <row r="3546" ht="15" customHeight="1" x14ac:dyDescent="0.25"/>
    <row r="3547" ht="15" customHeight="1" x14ac:dyDescent="0.25"/>
    <row r="3548" ht="15" customHeight="1" x14ac:dyDescent="0.25"/>
    <row r="3549" ht="15" customHeight="1" x14ac:dyDescent="0.25"/>
    <row r="3550" ht="15" customHeight="1" x14ac:dyDescent="0.25"/>
    <row r="3551" ht="15" customHeight="1" x14ac:dyDescent="0.25"/>
    <row r="3552" ht="15" customHeight="1" x14ac:dyDescent="0.25"/>
    <row r="3553" ht="15" customHeight="1" x14ac:dyDescent="0.25"/>
    <row r="3554" ht="15" customHeight="1" x14ac:dyDescent="0.25"/>
    <row r="3555" ht="15" customHeight="1" x14ac:dyDescent="0.25"/>
    <row r="3556" ht="15" customHeight="1" x14ac:dyDescent="0.25"/>
    <row r="3557" ht="15" customHeight="1" x14ac:dyDescent="0.25"/>
    <row r="3558" ht="15" customHeight="1" x14ac:dyDescent="0.25"/>
    <row r="3559" ht="15" customHeight="1" x14ac:dyDescent="0.25"/>
    <row r="3560" ht="15" customHeight="1" x14ac:dyDescent="0.25"/>
    <row r="3561" ht="15" customHeight="1" x14ac:dyDescent="0.25"/>
    <row r="3562" ht="15" customHeight="1" x14ac:dyDescent="0.25"/>
    <row r="3563" ht="15" customHeight="1" x14ac:dyDescent="0.25"/>
    <row r="3564" ht="15" customHeight="1" x14ac:dyDescent="0.25"/>
    <row r="3565" ht="15" customHeight="1" x14ac:dyDescent="0.25"/>
    <row r="3566" ht="15" customHeight="1" x14ac:dyDescent="0.25"/>
    <row r="3567" ht="15" customHeight="1" x14ac:dyDescent="0.25"/>
    <row r="3568" ht="15" customHeight="1" x14ac:dyDescent="0.25"/>
    <row r="3569" ht="15" customHeight="1" x14ac:dyDescent="0.25"/>
    <row r="3570" ht="15" customHeight="1" x14ac:dyDescent="0.25"/>
    <row r="3571" ht="15" customHeight="1" x14ac:dyDescent="0.25"/>
    <row r="3572" ht="15" customHeight="1" x14ac:dyDescent="0.25"/>
    <row r="3573" ht="15" customHeight="1" x14ac:dyDescent="0.25"/>
    <row r="3574" ht="15" customHeight="1" x14ac:dyDescent="0.25"/>
    <row r="3575" ht="15" customHeight="1" x14ac:dyDescent="0.25"/>
    <row r="3576" ht="15" customHeight="1" x14ac:dyDescent="0.25"/>
    <row r="3577" ht="15" customHeight="1" x14ac:dyDescent="0.25"/>
    <row r="3578" ht="15" customHeight="1" x14ac:dyDescent="0.25"/>
    <row r="3579" ht="15" customHeight="1" x14ac:dyDescent="0.25"/>
    <row r="3580" ht="15" customHeight="1" x14ac:dyDescent="0.25"/>
    <row r="3581" ht="15" customHeight="1" x14ac:dyDescent="0.25"/>
    <row r="3582" ht="15" customHeight="1" x14ac:dyDescent="0.25"/>
    <row r="3583" ht="15" customHeight="1" x14ac:dyDescent="0.25"/>
    <row r="3584" ht="15" customHeight="1" x14ac:dyDescent="0.25"/>
    <row r="3585" ht="15" customHeight="1" x14ac:dyDescent="0.25"/>
    <row r="3586" ht="15" customHeight="1" x14ac:dyDescent="0.25"/>
    <row r="3587" ht="15" customHeight="1" x14ac:dyDescent="0.25"/>
    <row r="3588" ht="15" customHeight="1" x14ac:dyDescent="0.25"/>
    <row r="3589" ht="15" customHeight="1" x14ac:dyDescent="0.25"/>
    <row r="3590" ht="15" customHeight="1" x14ac:dyDescent="0.25"/>
    <row r="3591" ht="15" customHeight="1" x14ac:dyDescent="0.25"/>
    <row r="3592" ht="15" customHeight="1" x14ac:dyDescent="0.25"/>
    <row r="3593" ht="15" customHeight="1" x14ac:dyDescent="0.25"/>
    <row r="3594" ht="15" customHeight="1" x14ac:dyDescent="0.25"/>
    <row r="3595" ht="15" customHeight="1" x14ac:dyDescent="0.25"/>
    <row r="3596" ht="15" customHeight="1" x14ac:dyDescent="0.25"/>
    <row r="3597" ht="15" customHeight="1" x14ac:dyDescent="0.25"/>
    <row r="3598" ht="15" customHeight="1" x14ac:dyDescent="0.25"/>
    <row r="3599" ht="15" customHeight="1" x14ac:dyDescent="0.25"/>
    <row r="3600" ht="15" customHeight="1" x14ac:dyDescent="0.25"/>
    <row r="3601" ht="15" customHeight="1" x14ac:dyDescent="0.25"/>
    <row r="3602" ht="15" customHeight="1" x14ac:dyDescent="0.25"/>
    <row r="3603" ht="15" customHeight="1" x14ac:dyDescent="0.25"/>
    <row r="3604" ht="15" customHeight="1" x14ac:dyDescent="0.25"/>
    <row r="3605" ht="15" customHeight="1" x14ac:dyDescent="0.25"/>
    <row r="3606" ht="15" customHeight="1" x14ac:dyDescent="0.25"/>
    <row r="3607" ht="15" customHeight="1" x14ac:dyDescent="0.25"/>
    <row r="3608" ht="15" customHeight="1" x14ac:dyDescent="0.25"/>
    <row r="3609" ht="15" customHeight="1" x14ac:dyDescent="0.25"/>
    <row r="3610" ht="15" customHeight="1" x14ac:dyDescent="0.25"/>
    <row r="3611" ht="15" customHeight="1" x14ac:dyDescent="0.25"/>
    <row r="3612" ht="15" customHeight="1" x14ac:dyDescent="0.25"/>
    <row r="3613" ht="15" customHeight="1" x14ac:dyDescent="0.25"/>
    <row r="3614" ht="15" customHeight="1" x14ac:dyDescent="0.25"/>
    <row r="3615" ht="15" customHeight="1" x14ac:dyDescent="0.25"/>
    <row r="3616" ht="15" customHeight="1" x14ac:dyDescent="0.25"/>
    <row r="3617" ht="15" customHeight="1" x14ac:dyDescent="0.25"/>
    <row r="3618" ht="15" customHeight="1" x14ac:dyDescent="0.25"/>
    <row r="3619" ht="15" customHeight="1" x14ac:dyDescent="0.25"/>
    <row r="3620" ht="15" customHeight="1" x14ac:dyDescent="0.25"/>
    <row r="3621" ht="15" customHeight="1" x14ac:dyDescent="0.25"/>
    <row r="3622" ht="15" customHeight="1" x14ac:dyDescent="0.25"/>
    <row r="3623" ht="15" customHeight="1" x14ac:dyDescent="0.25"/>
    <row r="3624" ht="15" customHeight="1" x14ac:dyDescent="0.25"/>
    <row r="3625" ht="15" customHeight="1" x14ac:dyDescent="0.25"/>
    <row r="3626" ht="15" customHeight="1" x14ac:dyDescent="0.25"/>
    <row r="3627" ht="15" customHeight="1" x14ac:dyDescent="0.25"/>
    <row r="3628" ht="15" customHeight="1" x14ac:dyDescent="0.25"/>
    <row r="3629" ht="15" customHeight="1" x14ac:dyDescent="0.25"/>
    <row r="3630" ht="15" customHeight="1" x14ac:dyDescent="0.25"/>
    <row r="3631" ht="15" customHeight="1" x14ac:dyDescent="0.25"/>
    <row r="3632" ht="15" customHeight="1" x14ac:dyDescent="0.25"/>
    <row r="3633" ht="15" customHeight="1" x14ac:dyDescent="0.25"/>
    <row r="3634" ht="15" customHeight="1" x14ac:dyDescent="0.25"/>
    <row r="3635" ht="15" customHeight="1" x14ac:dyDescent="0.25"/>
    <row r="3636" ht="15" customHeight="1" x14ac:dyDescent="0.25"/>
    <row r="3637" ht="15" customHeight="1" x14ac:dyDescent="0.25"/>
    <row r="3638" ht="15" customHeight="1" x14ac:dyDescent="0.25"/>
    <row r="3639" ht="15" customHeight="1" x14ac:dyDescent="0.25"/>
    <row r="3640" ht="15" customHeight="1" x14ac:dyDescent="0.25"/>
    <row r="3641" ht="15" customHeight="1" x14ac:dyDescent="0.25"/>
    <row r="3642" ht="15" customHeight="1" x14ac:dyDescent="0.25"/>
    <row r="3643" ht="15" customHeight="1" x14ac:dyDescent="0.25"/>
    <row r="3644" ht="15" customHeight="1" x14ac:dyDescent="0.25"/>
    <row r="3645" ht="15" customHeight="1" x14ac:dyDescent="0.25"/>
    <row r="3646" ht="15" customHeight="1" x14ac:dyDescent="0.25"/>
    <row r="3647" ht="15" customHeight="1" x14ac:dyDescent="0.25"/>
    <row r="3648" ht="15" customHeight="1" x14ac:dyDescent="0.25"/>
    <row r="3649" ht="15" customHeight="1" x14ac:dyDescent="0.25"/>
    <row r="3650" ht="15" customHeight="1" x14ac:dyDescent="0.25"/>
    <row r="3651" ht="15" customHeight="1" x14ac:dyDescent="0.25"/>
    <row r="3652" ht="15" customHeight="1" x14ac:dyDescent="0.25"/>
    <row r="3653" ht="15" customHeight="1" x14ac:dyDescent="0.25"/>
    <row r="3654" ht="15" customHeight="1" x14ac:dyDescent="0.25"/>
    <row r="3655" ht="15" customHeight="1" x14ac:dyDescent="0.25"/>
    <row r="3656" ht="15" customHeight="1" x14ac:dyDescent="0.25"/>
    <row r="3657" ht="15" customHeight="1" x14ac:dyDescent="0.25"/>
    <row r="3658" ht="15" customHeight="1" x14ac:dyDescent="0.25"/>
    <row r="3659" ht="15" customHeight="1" x14ac:dyDescent="0.25"/>
    <row r="3660" ht="15" customHeight="1" x14ac:dyDescent="0.25"/>
    <row r="3661" ht="15" customHeight="1" x14ac:dyDescent="0.25"/>
    <row r="3662" ht="15" customHeight="1" x14ac:dyDescent="0.25"/>
    <row r="3663" ht="15" customHeight="1" x14ac:dyDescent="0.25"/>
    <row r="3664" ht="15" customHeight="1" x14ac:dyDescent="0.25"/>
    <row r="3665" ht="15" customHeight="1" x14ac:dyDescent="0.25"/>
    <row r="3666" ht="15" customHeight="1" x14ac:dyDescent="0.25"/>
    <row r="3667" ht="15" customHeight="1" x14ac:dyDescent="0.25"/>
    <row r="3668" ht="15" customHeight="1" x14ac:dyDescent="0.25"/>
    <row r="3669" ht="15" customHeight="1" x14ac:dyDescent="0.25"/>
    <row r="3670" ht="15" customHeight="1" x14ac:dyDescent="0.25"/>
    <row r="3671" ht="15" customHeight="1" x14ac:dyDescent="0.25"/>
    <row r="3672" ht="15" customHeight="1" x14ac:dyDescent="0.25"/>
    <row r="3673" ht="15" customHeight="1" x14ac:dyDescent="0.25"/>
    <row r="3674" ht="15" customHeight="1" x14ac:dyDescent="0.25"/>
    <row r="3675" ht="15" customHeight="1" x14ac:dyDescent="0.25"/>
    <row r="3676" ht="15" customHeight="1" x14ac:dyDescent="0.25"/>
    <row r="3677" ht="15" customHeight="1" x14ac:dyDescent="0.25"/>
    <row r="3678" ht="15" customHeight="1" x14ac:dyDescent="0.25"/>
    <row r="3679" ht="15" customHeight="1" x14ac:dyDescent="0.25"/>
    <row r="3680" ht="15" customHeight="1" x14ac:dyDescent="0.25"/>
    <row r="3681" ht="15" customHeight="1" x14ac:dyDescent="0.25"/>
    <row r="3682" ht="15" customHeight="1" x14ac:dyDescent="0.25"/>
    <row r="3683" ht="15" customHeight="1" x14ac:dyDescent="0.25"/>
    <row r="3684" ht="15" customHeight="1" x14ac:dyDescent="0.25"/>
    <row r="3685" ht="15" customHeight="1" x14ac:dyDescent="0.25"/>
    <row r="3686" ht="15" customHeight="1" x14ac:dyDescent="0.25"/>
    <row r="3687" ht="15" customHeight="1" x14ac:dyDescent="0.25"/>
    <row r="3688" ht="15" customHeight="1" x14ac:dyDescent="0.25"/>
    <row r="3689" ht="15" customHeight="1" x14ac:dyDescent="0.25"/>
    <row r="3690" ht="15" customHeight="1" x14ac:dyDescent="0.25"/>
    <row r="3691" ht="15" customHeight="1" x14ac:dyDescent="0.25"/>
    <row r="3692" ht="15" customHeight="1" x14ac:dyDescent="0.25"/>
    <row r="3693" ht="15" customHeight="1" x14ac:dyDescent="0.25"/>
    <row r="3694" ht="15" customHeight="1" x14ac:dyDescent="0.25"/>
    <row r="3695" ht="15" customHeight="1" x14ac:dyDescent="0.25"/>
    <row r="3696" ht="15" customHeight="1" x14ac:dyDescent="0.25"/>
    <row r="3697" ht="15" customHeight="1" x14ac:dyDescent="0.25"/>
    <row r="3698" ht="15" customHeight="1" x14ac:dyDescent="0.25"/>
    <row r="3699" ht="15" customHeight="1" x14ac:dyDescent="0.25"/>
    <row r="3700" ht="15" customHeight="1" x14ac:dyDescent="0.25"/>
    <row r="3701" ht="15" customHeight="1" x14ac:dyDescent="0.25"/>
    <row r="3702" ht="15" customHeight="1" x14ac:dyDescent="0.25"/>
    <row r="3703" ht="15" customHeight="1" x14ac:dyDescent="0.25"/>
    <row r="3704" ht="15" customHeight="1" x14ac:dyDescent="0.25"/>
    <row r="3705" ht="15" customHeight="1" x14ac:dyDescent="0.25"/>
    <row r="3706" ht="15" customHeight="1" x14ac:dyDescent="0.25"/>
    <row r="3707" ht="15" customHeight="1" x14ac:dyDescent="0.25"/>
    <row r="3708" ht="15" customHeight="1" x14ac:dyDescent="0.25"/>
    <row r="3709" ht="15" customHeight="1" x14ac:dyDescent="0.25"/>
    <row r="3710" ht="15" customHeight="1" x14ac:dyDescent="0.25"/>
    <row r="3711" ht="15" customHeight="1" x14ac:dyDescent="0.25"/>
    <row r="3712" ht="15" customHeight="1" x14ac:dyDescent="0.25"/>
    <row r="3713" ht="15" customHeight="1" x14ac:dyDescent="0.25"/>
    <row r="3714" ht="15" customHeight="1" x14ac:dyDescent="0.25"/>
    <row r="3715" ht="15" customHeight="1" x14ac:dyDescent="0.25"/>
    <row r="3716" ht="15" customHeight="1" x14ac:dyDescent="0.25"/>
    <row r="3717" ht="15" customHeight="1" x14ac:dyDescent="0.25"/>
    <row r="3718" ht="15" customHeight="1" x14ac:dyDescent="0.25"/>
    <row r="3719" ht="15" customHeight="1" x14ac:dyDescent="0.25"/>
    <row r="3720" ht="15" customHeight="1" x14ac:dyDescent="0.25"/>
    <row r="3721" ht="15" customHeight="1" x14ac:dyDescent="0.25"/>
    <row r="3722" ht="15" customHeight="1" x14ac:dyDescent="0.25"/>
    <row r="3723" ht="15" customHeight="1" x14ac:dyDescent="0.25"/>
    <row r="3724" ht="15" customHeight="1" x14ac:dyDescent="0.25"/>
    <row r="3725" ht="15" customHeight="1" x14ac:dyDescent="0.25"/>
    <row r="3726" ht="15" customHeight="1" x14ac:dyDescent="0.25"/>
    <row r="3727" ht="15" customHeight="1" x14ac:dyDescent="0.25"/>
    <row r="3728" ht="15" customHeight="1" x14ac:dyDescent="0.25"/>
    <row r="3729" ht="15" customHeight="1" x14ac:dyDescent="0.25"/>
    <row r="3730" ht="15" customHeight="1" x14ac:dyDescent="0.25"/>
    <row r="3731" ht="15" customHeight="1" x14ac:dyDescent="0.25"/>
    <row r="3732" ht="15" customHeight="1" x14ac:dyDescent="0.25"/>
    <row r="3733" ht="15" customHeight="1" x14ac:dyDescent="0.25"/>
    <row r="3734" ht="15" customHeight="1" x14ac:dyDescent="0.25"/>
    <row r="3735" ht="15" customHeight="1" x14ac:dyDescent="0.25"/>
    <row r="3736" ht="15" customHeight="1" x14ac:dyDescent="0.25"/>
    <row r="3737" ht="15" customHeight="1" x14ac:dyDescent="0.25"/>
    <row r="3738" ht="15" customHeight="1" x14ac:dyDescent="0.25"/>
    <row r="3739" ht="15" customHeight="1" x14ac:dyDescent="0.25"/>
    <row r="3740" ht="15" customHeight="1" x14ac:dyDescent="0.25"/>
    <row r="3741" ht="15" customHeight="1" x14ac:dyDescent="0.25"/>
    <row r="3742" ht="15" customHeight="1" x14ac:dyDescent="0.25"/>
    <row r="3743" ht="15" customHeight="1" x14ac:dyDescent="0.25"/>
    <row r="3744" ht="15" customHeight="1" x14ac:dyDescent="0.25"/>
    <row r="3745" ht="15" customHeight="1" x14ac:dyDescent="0.25"/>
    <row r="3746" ht="15" customHeight="1" x14ac:dyDescent="0.25"/>
    <row r="3747" ht="15" customHeight="1" x14ac:dyDescent="0.25"/>
    <row r="3748" ht="15" customHeight="1" x14ac:dyDescent="0.25"/>
    <row r="3749" ht="15" customHeight="1" x14ac:dyDescent="0.25"/>
    <row r="3750" ht="15" customHeight="1" x14ac:dyDescent="0.25"/>
    <row r="3751" ht="15" customHeight="1" x14ac:dyDescent="0.25"/>
    <row r="3752" ht="15" customHeight="1" x14ac:dyDescent="0.25"/>
    <row r="3753" ht="15" customHeight="1" x14ac:dyDescent="0.25"/>
    <row r="3754" ht="15" customHeight="1" x14ac:dyDescent="0.25"/>
    <row r="3755" ht="15" customHeight="1" x14ac:dyDescent="0.25"/>
    <row r="3756" ht="15" customHeight="1" x14ac:dyDescent="0.25"/>
    <row r="3757" ht="15" customHeight="1" x14ac:dyDescent="0.25"/>
    <row r="3758" ht="15" customHeight="1" x14ac:dyDescent="0.25"/>
    <row r="3759" ht="15" customHeight="1" x14ac:dyDescent="0.25"/>
    <row r="3760" ht="15" customHeight="1" x14ac:dyDescent="0.25"/>
    <row r="3761" ht="15" customHeight="1" x14ac:dyDescent="0.25"/>
    <row r="3762" ht="15" customHeight="1" x14ac:dyDescent="0.25"/>
    <row r="3763" ht="15" customHeight="1" x14ac:dyDescent="0.25"/>
    <row r="3764" ht="15" customHeight="1" x14ac:dyDescent="0.25"/>
    <row r="3765" ht="15" customHeight="1" x14ac:dyDescent="0.25"/>
    <row r="3766" ht="15" customHeight="1" x14ac:dyDescent="0.25"/>
    <row r="3767" ht="15" customHeight="1" x14ac:dyDescent="0.25"/>
    <row r="3768" ht="15" customHeight="1" x14ac:dyDescent="0.25"/>
    <row r="3769" ht="15" customHeight="1" x14ac:dyDescent="0.25"/>
    <row r="3770" ht="15" customHeight="1" x14ac:dyDescent="0.25"/>
    <row r="3771" ht="15" customHeight="1" x14ac:dyDescent="0.25"/>
    <row r="3772" ht="15" customHeight="1" x14ac:dyDescent="0.25"/>
    <row r="3773" ht="15" customHeight="1" x14ac:dyDescent="0.25"/>
    <row r="3774" ht="15" customHeight="1" x14ac:dyDescent="0.25"/>
    <row r="3775" ht="15" customHeight="1" x14ac:dyDescent="0.25"/>
    <row r="3776" ht="15" customHeight="1" x14ac:dyDescent="0.25"/>
    <row r="3777" ht="15" customHeight="1" x14ac:dyDescent="0.25"/>
    <row r="3778" ht="15" customHeight="1" x14ac:dyDescent="0.25"/>
    <row r="3779" ht="15" customHeight="1" x14ac:dyDescent="0.25"/>
    <row r="3780" ht="15" customHeight="1" x14ac:dyDescent="0.25"/>
    <row r="3781" ht="15" customHeight="1" x14ac:dyDescent="0.25"/>
    <row r="3782" ht="15" customHeight="1" x14ac:dyDescent="0.25"/>
    <row r="3783" ht="15" customHeight="1" x14ac:dyDescent="0.25"/>
    <row r="3784" ht="15" customHeight="1" x14ac:dyDescent="0.25"/>
    <row r="3785" ht="15" customHeight="1" x14ac:dyDescent="0.25"/>
    <row r="3786" ht="15" customHeight="1" x14ac:dyDescent="0.25"/>
    <row r="3787" ht="15" customHeight="1" x14ac:dyDescent="0.25"/>
    <row r="3788" ht="15" customHeight="1" x14ac:dyDescent="0.25"/>
    <row r="3789" ht="15" customHeight="1" x14ac:dyDescent="0.25"/>
    <row r="3790" ht="15" customHeight="1" x14ac:dyDescent="0.25"/>
    <row r="3791" ht="15" customHeight="1" x14ac:dyDescent="0.25"/>
    <row r="3792" ht="15" customHeight="1" x14ac:dyDescent="0.25"/>
    <row r="3793" ht="15" customHeight="1" x14ac:dyDescent="0.25"/>
    <row r="3794" ht="15" customHeight="1" x14ac:dyDescent="0.25"/>
    <row r="3795" ht="15" customHeight="1" x14ac:dyDescent="0.25"/>
    <row r="3796" ht="15" customHeight="1" x14ac:dyDescent="0.25"/>
    <row r="3797" ht="15" customHeight="1" x14ac:dyDescent="0.25"/>
    <row r="3798" ht="15" customHeight="1" x14ac:dyDescent="0.25"/>
    <row r="3799" ht="15" customHeight="1" x14ac:dyDescent="0.25"/>
    <row r="3800" ht="15" customHeight="1" x14ac:dyDescent="0.25"/>
    <row r="3801" ht="15" customHeight="1" x14ac:dyDescent="0.25"/>
    <row r="3802" ht="15" customHeight="1" x14ac:dyDescent="0.25"/>
    <row r="3803" ht="15" customHeight="1" x14ac:dyDescent="0.25"/>
    <row r="3804" ht="15" customHeight="1" x14ac:dyDescent="0.25"/>
    <row r="3805" ht="15" customHeight="1" x14ac:dyDescent="0.25"/>
    <row r="3806" ht="15" customHeight="1" x14ac:dyDescent="0.25"/>
    <row r="3807" ht="15" customHeight="1" x14ac:dyDescent="0.25"/>
    <row r="3808" ht="15" customHeight="1" x14ac:dyDescent="0.25"/>
    <row r="3809" ht="15" customHeight="1" x14ac:dyDescent="0.25"/>
    <row r="3810" ht="15" customHeight="1" x14ac:dyDescent="0.25"/>
    <row r="3811" ht="15" customHeight="1" x14ac:dyDescent="0.25"/>
    <row r="3812" ht="15" customHeight="1" x14ac:dyDescent="0.25"/>
    <row r="3813" ht="15" customHeight="1" x14ac:dyDescent="0.25"/>
    <row r="3814" ht="15" customHeight="1" x14ac:dyDescent="0.25"/>
    <row r="3815" ht="15" customHeight="1" x14ac:dyDescent="0.25"/>
    <row r="3816" ht="15" customHeight="1" x14ac:dyDescent="0.25"/>
    <row r="3817" ht="15" customHeight="1" x14ac:dyDescent="0.25"/>
    <row r="3818" ht="15" customHeight="1" x14ac:dyDescent="0.25"/>
    <row r="3819" ht="15" customHeight="1" x14ac:dyDescent="0.25"/>
    <row r="3820" ht="15" customHeight="1" x14ac:dyDescent="0.25"/>
    <row r="3821" ht="15" customHeight="1" x14ac:dyDescent="0.25"/>
    <row r="3822" ht="15" customHeight="1" x14ac:dyDescent="0.25"/>
    <row r="3823" ht="15" customHeight="1" x14ac:dyDescent="0.25"/>
    <row r="3824" ht="15" customHeight="1" x14ac:dyDescent="0.25"/>
    <row r="3825" ht="15" customHeight="1" x14ac:dyDescent="0.25"/>
    <row r="3826" ht="15" customHeight="1" x14ac:dyDescent="0.25"/>
    <row r="3827" ht="15" customHeight="1" x14ac:dyDescent="0.25"/>
    <row r="3828" ht="15" customHeight="1" x14ac:dyDescent="0.25"/>
    <row r="3829" ht="15" customHeight="1" x14ac:dyDescent="0.25"/>
    <row r="3830" ht="15" customHeight="1" x14ac:dyDescent="0.25"/>
    <row r="3831" ht="15" customHeight="1" x14ac:dyDescent="0.25"/>
    <row r="3832" ht="15" customHeight="1" x14ac:dyDescent="0.25"/>
    <row r="3833" ht="15" customHeight="1" x14ac:dyDescent="0.25"/>
    <row r="3834" ht="15" customHeight="1" x14ac:dyDescent="0.25"/>
    <row r="3835" ht="15" customHeight="1" x14ac:dyDescent="0.25"/>
    <row r="3836" ht="15" customHeight="1" x14ac:dyDescent="0.25"/>
    <row r="3837" ht="15" customHeight="1" x14ac:dyDescent="0.25"/>
    <row r="3838" ht="15" customHeight="1" x14ac:dyDescent="0.25"/>
    <row r="3839" ht="15" customHeight="1" x14ac:dyDescent="0.25"/>
    <row r="3840" ht="15" customHeight="1" x14ac:dyDescent="0.25"/>
    <row r="3841" ht="15" customHeight="1" x14ac:dyDescent="0.25"/>
    <row r="3842" ht="15" customHeight="1" x14ac:dyDescent="0.25"/>
    <row r="3843" ht="15" customHeight="1" x14ac:dyDescent="0.25"/>
    <row r="3844" ht="15" customHeight="1" x14ac:dyDescent="0.25"/>
    <row r="3845" ht="15" customHeight="1" x14ac:dyDescent="0.25"/>
    <row r="3846" ht="15" customHeight="1" x14ac:dyDescent="0.25"/>
    <row r="3847" ht="15" customHeight="1" x14ac:dyDescent="0.25"/>
    <row r="3848" ht="15" customHeight="1" x14ac:dyDescent="0.25"/>
    <row r="3849" ht="15" customHeight="1" x14ac:dyDescent="0.25"/>
    <row r="3850" ht="15" customHeight="1" x14ac:dyDescent="0.25"/>
    <row r="3851" ht="15" customHeight="1" x14ac:dyDescent="0.25"/>
    <row r="3852" ht="15" customHeight="1" x14ac:dyDescent="0.25"/>
    <row r="3853" ht="15" customHeight="1" x14ac:dyDescent="0.25"/>
    <row r="3854" ht="15" customHeight="1" x14ac:dyDescent="0.25"/>
    <row r="3855" ht="15" customHeight="1" x14ac:dyDescent="0.25"/>
    <row r="3856" ht="15" customHeight="1" x14ac:dyDescent="0.25"/>
    <row r="3857" ht="15" customHeight="1" x14ac:dyDescent="0.25"/>
    <row r="3858" ht="15" customHeight="1" x14ac:dyDescent="0.25"/>
    <row r="3859" ht="15" customHeight="1" x14ac:dyDescent="0.25"/>
    <row r="3860" ht="15" customHeight="1" x14ac:dyDescent="0.25"/>
    <row r="3861" ht="15" customHeight="1" x14ac:dyDescent="0.25"/>
    <row r="3862" ht="15" customHeight="1" x14ac:dyDescent="0.25"/>
    <row r="3863" ht="15" customHeight="1" x14ac:dyDescent="0.25"/>
    <row r="3864" ht="15" customHeight="1" x14ac:dyDescent="0.25"/>
    <row r="3865" ht="15" customHeight="1" x14ac:dyDescent="0.25"/>
    <row r="3866" ht="15" customHeight="1" x14ac:dyDescent="0.25"/>
    <row r="3867" ht="15" customHeight="1" x14ac:dyDescent="0.25"/>
    <row r="3868" ht="15" customHeight="1" x14ac:dyDescent="0.25"/>
    <row r="3869" ht="15" customHeight="1" x14ac:dyDescent="0.25"/>
    <row r="3870" ht="15" customHeight="1" x14ac:dyDescent="0.25"/>
    <row r="3871" ht="15" customHeight="1" x14ac:dyDescent="0.25"/>
    <row r="3872" ht="15" customHeight="1" x14ac:dyDescent="0.25"/>
    <row r="3873" ht="15" customHeight="1" x14ac:dyDescent="0.25"/>
    <row r="3874" ht="15" customHeight="1" x14ac:dyDescent="0.25"/>
    <row r="3875" ht="15" customHeight="1" x14ac:dyDescent="0.25"/>
    <row r="3876" ht="15" customHeight="1" x14ac:dyDescent="0.25"/>
    <row r="3877" ht="15" customHeight="1" x14ac:dyDescent="0.25"/>
    <row r="3878" ht="15" customHeight="1" x14ac:dyDescent="0.25"/>
    <row r="3879" ht="15" customHeight="1" x14ac:dyDescent="0.25"/>
    <row r="3880" ht="15" customHeight="1" x14ac:dyDescent="0.25"/>
    <row r="3881" ht="15" customHeight="1" x14ac:dyDescent="0.25"/>
    <row r="3882" ht="15" customHeight="1" x14ac:dyDescent="0.25"/>
    <row r="3883" ht="15" customHeight="1" x14ac:dyDescent="0.25"/>
    <row r="3884" ht="15" customHeight="1" x14ac:dyDescent="0.25"/>
    <row r="3885" ht="15" customHeight="1" x14ac:dyDescent="0.25"/>
    <row r="3886" ht="15" customHeight="1" x14ac:dyDescent="0.25"/>
    <row r="3887" ht="15" customHeight="1" x14ac:dyDescent="0.25"/>
    <row r="3888" ht="15" customHeight="1" x14ac:dyDescent="0.25"/>
    <row r="3889" ht="15" customHeight="1" x14ac:dyDescent="0.25"/>
    <row r="3890" ht="15" customHeight="1" x14ac:dyDescent="0.25"/>
    <row r="3891" ht="15" customHeight="1" x14ac:dyDescent="0.25"/>
    <row r="3892" ht="15" customHeight="1" x14ac:dyDescent="0.25"/>
    <row r="3893" ht="15" customHeight="1" x14ac:dyDescent="0.25"/>
    <row r="3894" ht="15" customHeight="1" x14ac:dyDescent="0.25"/>
    <row r="3895" ht="15" customHeight="1" x14ac:dyDescent="0.25"/>
    <row r="3896" ht="15" customHeight="1" x14ac:dyDescent="0.25"/>
    <row r="3897" ht="15" customHeight="1" x14ac:dyDescent="0.25"/>
    <row r="3898" ht="15" customHeight="1" x14ac:dyDescent="0.25"/>
    <row r="3899" ht="15" customHeight="1" x14ac:dyDescent="0.25"/>
    <row r="3900" ht="15" customHeight="1" x14ac:dyDescent="0.25"/>
    <row r="3901" ht="15" customHeight="1" x14ac:dyDescent="0.25"/>
    <row r="3902" ht="15" customHeight="1" x14ac:dyDescent="0.25"/>
    <row r="3903" ht="15" customHeight="1" x14ac:dyDescent="0.25"/>
    <row r="3904" ht="15" customHeight="1" x14ac:dyDescent="0.25"/>
    <row r="3905" ht="15" customHeight="1" x14ac:dyDescent="0.25"/>
    <row r="3906" ht="15" customHeight="1" x14ac:dyDescent="0.25"/>
    <row r="3907" ht="15" customHeight="1" x14ac:dyDescent="0.25"/>
    <row r="3908" ht="15" customHeight="1" x14ac:dyDescent="0.25"/>
    <row r="3909" ht="15" customHeight="1" x14ac:dyDescent="0.25"/>
    <row r="3910" ht="15" customHeight="1" x14ac:dyDescent="0.25"/>
    <row r="3911" ht="15" customHeight="1" x14ac:dyDescent="0.25"/>
    <row r="3912" ht="15" customHeight="1" x14ac:dyDescent="0.25"/>
    <row r="3913" ht="15" customHeight="1" x14ac:dyDescent="0.25"/>
    <row r="3914" ht="15" customHeight="1" x14ac:dyDescent="0.25"/>
    <row r="3915" ht="15" customHeight="1" x14ac:dyDescent="0.25"/>
    <row r="3916" ht="15" customHeight="1" x14ac:dyDescent="0.25"/>
    <row r="3917" ht="15" customHeight="1" x14ac:dyDescent="0.25"/>
    <row r="3918" ht="15" customHeight="1" x14ac:dyDescent="0.25"/>
    <row r="3919" ht="15" customHeight="1" x14ac:dyDescent="0.25"/>
    <row r="3920" ht="15" customHeight="1" x14ac:dyDescent="0.25"/>
    <row r="3921" ht="15" customHeight="1" x14ac:dyDescent="0.25"/>
    <row r="3922" ht="15" customHeight="1" x14ac:dyDescent="0.25"/>
    <row r="3923" ht="15" customHeight="1" x14ac:dyDescent="0.25"/>
    <row r="3924" ht="15" customHeight="1" x14ac:dyDescent="0.25"/>
    <row r="3925" ht="15" customHeight="1" x14ac:dyDescent="0.25"/>
    <row r="3926" ht="15" customHeight="1" x14ac:dyDescent="0.25"/>
    <row r="3927" ht="15" customHeight="1" x14ac:dyDescent="0.25"/>
    <row r="3928" ht="15" customHeight="1" x14ac:dyDescent="0.25"/>
    <row r="3929" ht="15" customHeight="1" x14ac:dyDescent="0.25"/>
    <row r="3930" ht="15" customHeight="1" x14ac:dyDescent="0.25"/>
    <row r="3931" ht="15" customHeight="1" x14ac:dyDescent="0.25"/>
    <row r="3932" ht="15" customHeight="1" x14ac:dyDescent="0.25"/>
    <row r="3933" ht="15" customHeight="1" x14ac:dyDescent="0.25"/>
    <row r="3934" ht="15" customHeight="1" x14ac:dyDescent="0.25"/>
    <row r="3935" ht="15" customHeight="1" x14ac:dyDescent="0.25"/>
    <row r="3936" ht="15" customHeight="1" x14ac:dyDescent="0.25"/>
    <row r="3937" ht="15" customHeight="1" x14ac:dyDescent="0.25"/>
    <row r="3938" ht="15" customHeight="1" x14ac:dyDescent="0.25"/>
    <row r="3939" ht="15" customHeight="1" x14ac:dyDescent="0.25"/>
    <row r="3940" ht="15" customHeight="1" x14ac:dyDescent="0.25"/>
    <row r="3941" ht="15" customHeight="1" x14ac:dyDescent="0.25"/>
    <row r="3942" ht="15" customHeight="1" x14ac:dyDescent="0.25"/>
    <row r="3943" ht="15" customHeight="1" x14ac:dyDescent="0.25"/>
    <row r="3944" ht="15" customHeight="1" x14ac:dyDescent="0.25"/>
    <row r="3945" ht="15" customHeight="1" x14ac:dyDescent="0.25"/>
    <row r="3946" ht="15" customHeight="1" x14ac:dyDescent="0.25"/>
    <row r="3947" ht="15" customHeight="1" x14ac:dyDescent="0.25"/>
    <row r="3948" ht="15" customHeight="1" x14ac:dyDescent="0.25"/>
    <row r="3949" ht="15" customHeight="1" x14ac:dyDescent="0.25"/>
    <row r="3950" ht="15" customHeight="1" x14ac:dyDescent="0.25"/>
    <row r="3951" ht="15" customHeight="1" x14ac:dyDescent="0.25"/>
    <row r="3952" ht="15" customHeight="1" x14ac:dyDescent="0.25"/>
    <row r="3953" ht="15" customHeight="1" x14ac:dyDescent="0.25"/>
    <row r="3954" ht="15" customHeight="1" x14ac:dyDescent="0.25"/>
    <row r="3955" ht="15" customHeight="1" x14ac:dyDescent="0.25"/>
    <row r="3956" ht="15" customHeight="1" x14ac:dyDescent="0.25"/>
    <row r="3957" ht="15" customHeight="1" x14ac:dyDescent="0.25"/>
    <row r="3958" ht="15" customHeight="1" x14ac:dyDescent="0.25"/>
    <row r="3959" ht="15" customHeight="1" x14ac:dyDescent="0.25"/>
    <row r="3960" ht="15" customHeight="1" x14ac:dyDescent="0.25"/>
    <row r="3961" ht="15" customHeight="1" x14ac:dyDescent="0.25"/>
    <row r="3962" ht="15" customHeight="1" x14ac:dyDescent="0.25"/>
    <row r="3963" ht="15" customHeight="1" x14ac:dyDescent="0.25"/>
    <row r="3964" ht="15" customHeight="1" x14ac:dyDescent="0.25"/>
    <row r="3965" ht="15" customHeight="1" x14ac:dyDescent="0.25"/>
    <row r="3966" ht="15" customHeight="1" x14ac:dyDescent="0.25"/>
    <row r="3967" ht="15" customHeight="1" x14ac:dyDescent="0.25"/>
    <row r="3968" ht="15" customHeight="1" x14ac:dyDescent="0.25"/>
    <row r="3969" ht="15" customHeight="1" x14ac:dyDescent="0.25"/>
    <row r="3970" ht="15" customHeight="1" x14ac:dyDescent="0.25"/>
    <row r="3971" ht="15" customHeight="1" x14ac:dyDescent="0.25"/>
    <row r="3972" ht="15" customHeight="1" x14ac:dyDescent="0.25"/>
    <row r="3973" ht="15" customHeight="1" x14ac:dyDescent="0.25"/>
    <row r="3974" ht="15" customHeight="1" x14ac:dyDescent="0.25"/>
    <row r="3975" ht="15" customHeight="1" x14ac:dyDescent="0.25"/>
    <row r="3976" ht="15" customHeight="1" x14ac:dyDescent="0.25"/>
    <row r="3977" ht="15" customHeight="1" x14ac:dyDescent="0.25"/>
    <row r="3978" ht="15" customHeight="1" x14ac:dyDescent="0.25"/>
    <row r="3979" ht="15" customHeight="1" x14ac:dyDescent="0.25"/>
    <row r="3980" ht="15" customHeight="1" x14ac:dyDescent="0.25"/>
    <row r="3981" ht="15" customHeight="1" x14ac:dyDescent="0.25"/>
    <row r="3982" ht="15" customHeight="1" x14ac:dyDescent="0.25"/>
    <row r="3983" ht="15" customHeight="1" x14ac:dyDescent="0.25"/>
    <row r="3984" ht="15" customHeight="1" x14ac:dyDescent="0.25"/>
    <row r="3985" ht="15" customHeight="1" x14ac:dyDescent="0.25"/>
    <row r="3986" ht="15" customHeight="1" x14ac:dyDescent="0.25"/>
    <row r="3987" ht="15" customHeight="1" x14ac:dyDescent="0.25"/>
    <row r="3988" ht="15" customHeight="1" x14ac:dyDescent="0.25"/>
    <row r="3989" ht="15" customHeight="1" x14ac:dyDescent="0.25"/>
    <row r="3990" ht="15" customHeight="1" x14ac:dyDescent="0.25"/>
    <row r="3991" ht="15" customHeight="1" x14ac:dyDescent="0.25"/>
    <row r="3992" ht="15" customHeight="1" x14ac:dyDescent="0.25"/>
    <row r="3993" ht="15" customHeight="1" x14ac:dyDescent="0.25"/>
    <row r="3994" ht="15" customHeight="1" x14ac:dyDescent="0.25"/>
    <row r="3995" ht="15" customHeight="1" x14ac:dyDescent="0.25"/>
    <row r="3996" ht="15" customHeight="1" x14ac:dyDescent="0.25"/>
    <row r="3997" ht="15" customHeight="1" x14ac:dyDescent="0.25"/>
    <row r="3998" ht="15" customHeight="1" x14ac:dyDescent="0.25"/>
    <row r="3999" ht="15" customHeight="1" x14ac:dyDescent="0.25"/>
    <row r="4000" ht="15" customHeight="1" x14ac:dyDescent="0.25"/>
    <row r="4001" ht="15" customHeight="1" x14ac:dyDescent="0.25"/>
    <row r="4002" ht="15" customHeight="1" x14ac:dyDescent="0.25"/>
    <row r="4003" ht="15" customHeight="1" x14ac:dyDescent="0.25"/>
    <row r="4004" ht="15" customHeight="1" x14ac:dyDescent="0.25"/>
    <row r="4005" ht="15" customHeight="1" x14ac:dyDescent="0.25"/>
    <row r="4006" ht="15" customHeight="1" x14ac:dyDescent="0.25"/>
    <row r="4007" ht="15" customHeight="1" x14ac:dyDescent="0.25"/>
    <row r="4008" ht="15" customHeight="1" x14ac:dyDescent="0.25"/>
    <row r="4009" ht="15" customHeight="1" x14ac:dyDescent="0.25"/>
    <row r="4010" ht="15" customHeight="1" x14ac:dyDescent="0.25"/>
    <row r="4011" ht="15" customHeight="1" x14ac:dyDescent="0.25"/>
    <row r="4012" ht="15" customHeight="1" x14ac:dyDescent="0.25"/>
    <row r="4013" ht="15" customHeight="1" x14ac:dyDescent="0.25"/>
    <row r="4014" ht="15" customHeight="1" x14ac:dyDescent="0.25"/>
    <row r="4015" ht="15" customHeight="1" x14ac:dyDescent="0.25"/>
    <row r="4016" ht="15" customHeight="1" x14ac:dyDescent="0.25"/>
    <row r="4017" ht="15" customHeight="1" x14ac:dyDescent="0.25"/>
    <row r="4018" ht="15" customHeight="1" x14ac:dyDescent="0.25"/>
    <row r="4019" ht="15" customHeight="1" x14ac:dyDescent="0.25"/>
    <row r="4020" ht="15" customHeight="1" x14ac:dyDescent="0.25"/>
    <row r="4021" ht="15" customHeight="1" x14ac:dyDescent="0.25"/>
    <row r="4022" ht="15" customHeight="1" x14ac:dyDescent="0.25"/>
    <row r="4023" ht="15" customHeight="1" x14ac:dyDescent="0.25"/>
    <row r="4024" ht="15" customHeight="1" x14ac:dyDescent="0.25"/>
    <row r="4025" ht="15" customHeight="1" x14ac:dyDescent="0.25"/>
    <row r="4026" ht="15" customHeight="1" x14ac:dyDescent="0.25"/>
    <row r="4027" ht="15" customHeight="1" x14ac:dyDescent="0.25"/>
    <row r="4028" ht="15" customHeight="1" x14ac:dyDescent="0.25"/>
    <row r="4029" ht="15" customHeight="1" x14ac:dyDescent="0.25"/>
    <row r="4030" ht="15" customHeight="1" x14ac:dyDescent="0.25"/>
    <row r="4031" ht="15" customHeight="1" x14ac:dyDescent="0.25"/>
    <row r="4032" ht="15" customHeight="1" x14ac:dyDescent="0.25"/>
    <row r="4033" ht="15" customHeight="1" x14ac:dyDescent="0.25"/>
    <row r="4034" ht="15" customHeight="1" x14ac:dyDescent="0.25"/>
    <row r="4035" ht="15" customHeight="1" x14ac:dyDescent="0.25"/>
    <row r="4036" ht="15" customHeight="1" x14ac:dyDescent="0.25"/>
    <row r="4037" ht="15" customHeight="1" x14ac:dyDescent="0.25"/>
    <row r="4038" ht="15" customHeight="1" x14ac:dyDescent="0.25"/>
    <row r="4039" ht="15" customHeight="1" x14ac:dyDescent="0.25"/>
    <row r="4040" ht="15" customHeight="1" x14ac:dyDescent="0.25"/>
    <row r="4041" ht="15" customHeight="1" x14ac:dyDescent="0.25"/>
    <row r="4042" ht="15" customHeight="1" x14ac:dyDescent="0.25"/>
    <row r="4043" ht="15" customHeight="1" x14ac:dyDescent="0.25"/>
    <row r="4044" ht="15" customHeight="1" x14ac:dyDescent="0.25"/>
    <row r="4045" ht="15" customHeight="1" x14ac:dyDescent="0.25"/>
    <row r="4046" ht="15" customHeight="1" x14ac:dyDescent="0.25"/>
    <row r="4047" ht="15" customHeight="1" x14ac:dyDescent="0.25"/>
    <row r="4048" ht="15" customHeight="1" x14ac:dyDescent="0.25"/>
    <row r="4049" ht="15" customHeight="1" x14ac:dyDescent="0.25"/>
    <row r="4050" ht="15" customHeight="1" x14ac:dyDescent="0.25"/>
    <row r="4051" ht="15" customHeight="1" x14ac:dyDescent="0.25"/>
    <row r="4052" ht="15" customHeight="1" x14ac:dyDescent="0.25"/>
    <row r="4053" ht="15" customHeight="1" x14ac:dyDescent="0.25"/>
    <row r="4054" ht="15" customHeight="1" x14ac:dyDescent="0.25"/>
    <row r="4055" ht="15" customHeight="1" x14ac:dyDescent="0.25"/>
    <row r="4056" ht="15" customHeight="1" x14ac:dyDescent="0.25"/>
    <row r="4057" ht="15" customHeight="1" x14ac:dyDescent="0.25"/>
    <row r="4058" ht="15" customHeight="1" x14ac:dyDescent="0.25"/>
    <row r="4059" ht="15" customHeight="1" x14ac:dyDescent="0.25"/>
    <row r="4060" ht="15" customHeight="1" x14ac:dyDescent="0.25"/>
    <row r="4061" ht="15" customHeight="1" x14ac:dyDescent="0.25"/>
    <row r="4062" ht="15" customHeight="1" x14ac:dyDescent="0.25"/>
    <row r="4063" ht="15" customHeight="1" x14ac:dyDescent="0.25"/>
    <row r="4064" ht="15" customHeight="1" x14ac:dyDescent="0.25"/>
    <row r="4065" ht="15" customHeight="1" x14ac:dyDescent="0.25"/>
    <row r="4066" ht="15" customHeight="1" x14ac:dyDescent="0.25"/>
    <row r="4067" ht="15" customHeight="1" x14ac:dyDescent="0.25"/>
    <row r="4068" ht="15" customHeight="1" x14ac:dyDescent="0.25"/>
    <row r="4069" ht="15" customHeight="1" x14ac:dyDescent="0.25"/>
    <row r="4070" ht="15" customHeight="1" x14ac:dyDescent="0.25"/>
    <row r="4071" ht="15" customHeight="1" x14ac:dyDescent="0.25"/>
    <row r="4072" ht="15" customHeight="1" x14ac:dyDescent="0.25"/>
    <row r="4073" ht="15" customHeight="1" x14ac:dyDescent="0.25"/>
    <row r="4074" ht="15" customHeight="1" x14ac:dyDescent="0.25"/>
    <row r="4075" ht="15" customHeight="1" x14ac:dyDescent="0.25"/>
    <row r="4076" ht="15" customHeight="1" x14ac:dyDescent="0.25"/>
    <row r="4077" ht="15" customHeight="1" x14ac:dyDescent="0.25"/>
    <row r="4078" ht="15" customHeight="1" x14ac:dyDescent="0.25"/>
    <row r="4079" ht="15" customHeight="1" x14ac:dyDescent="0.25"/>
    <row r="4080" ht="15" customHeight="1" x14ac:dyDescent="0.25"/>
    <row r="4081" ht="15" customHeight="1" x14ac:dyDescent="0.25"/>
    <row r="4082" ht="15" customHeight="1" x14ac:dyDescent="0.25"/>
    <row r="4083" ht="15" customHeight="1" x14ac:dyDescent="0.25"/>
    <row r="4084" ht="15" customHeight="1" x14ac:dyDescent="0.25"/>
    <row r="4085" ht="15" customHeight="1" x14ac:dyDescent="0.25"/>
    <row r="4086" ht="15" customHeight="1" x14ac:dyDescent="0.25"/>
    <row r="4087" ht="15" customHeight="1" x14ac:dyDescent="0.25"/>
    <row r="4088" ht="15" customHeight="1" x14ac:dyDescent="0.25"/>
    <row r="4089" ht="15" customHeight="1" x14ac:dyDescent="0.25"/>
    <row r="4090" ht="15" customHeight="1" x14ac:dyDescent="0.25"/>
    <row r="4091" ht="15" customHeight="1" x14ac:dyDescent="0.25"/>
    <row r="4092" ht="15" customHeight="1" x14ac:dyDescent="0.25"/>
    <row r="4093" ht="15" customHeight="1" x14ac:dyDescent="0.25"/>
    <row r="4094" ht="15" customHeight="1" x14ac:dyDescent="0.25"/>
    <row r="4095" ht="15" customHeight="1" x14ac:dyDescent="0.25"/>
    <row r="4096" ht="15" customHeight="1" x14ac:dyDescent="0.25"/>
    <row r="4097" ht="15" customHeight="1" x14ac:dyDescent="0.25"/>
    <row r="4098" ht="15" customHeight="1" x14ac:dyDescent="0.25"/>
    <row r="4099" ht="15" customHeight="1" x14ac:dyDescent="0.25"/>
    <row r="4100" ht="15" customHeight="1" x14ac:dyDescent="0.25"/>
    <row r="4101" ht="15" customHeight="1" x14ac:dyDescent="0.25"/>
    <row r="4102" ht="15" customHeight="1" x14ac:dyDescent="0.25"/>
    <row r="4103" ht="15" customHeight="1" x14ac:dyDescent="0.25"/>
    <row r="4104" ht="15" customHeight="1" x14ac:dyDescent="0.25"/>
    <row r="4105" ht="15" customHeight="1" x14ac:dyDescent="0.25"/>
    <row r="4106" ht="15" customHeight="1" x14ac:dyDescent="0.25"/>
    <row r="4107" ht="15" customHeight="1" x14ac:dyDescent="0.25"/>
    <row r="4108" ht="15" customHeight="1" x14ac:dyDescent="0.25"/>
    <row r="4109" ht="15" customHeight="1" x14ac:dyDescent="0.25"/>
    <row r="4110" ht="15" customHeight="1" x14ac:dyDescent="0.25"/>
    <row r="4111" ht="15" customHeight="1" x14ac:dyDescent="0.25"/>
    <row r="4112" ht="15" customHeight="1" x14ac:dyDescent="0.25"/>
    <row r="4113" ht="15" customHeight="1" x14ac:dyDescent="0.25"/>
    <row r="4114" ht="15" customHeight="1" x14ac:dyDescent="0.25"/>
    <row r="4115" ht="15" customHeight="1" x14ac:dyDescent="0.25"/>
    <row r="4116" ht="15" customHeight="1" x14ac:dyDescent="0.25"/>
    <row r="4117" ht="15" customHeight="1" x14ac:dyDescent="0.25"/>
    <row r="4118" ht="15" customHeight="1" x14ac:dyDescent="0.25"/>
    <row r="4119" ht="15" customHeight="1" x14ac:dyDescent="0.25"/>
    <row r="4120" ht="15" customHeight="1" x14ac:dyDescent="0.25"/>
    <row r="4121" ht="15" customHeight="1" x14ac:dyDescent="0.25"/>
    <row r="4122" ht="15" customHeight="1" x14ac:dyDescent="0.25"/>
    <row r="4123" ht="15" customHeight="1" x14ac:dyDescent="0.25"/>
    <row r="4124" ht="15" customHeight="1" x14ac:dyDescent="0.25"/>
    <row r="4125" ht="15" customHeight="1" x14ac:dyDescent="0.25"/>
    <row r="4126" ht="15" customHeight="1" x14ac:dyDescent="0.25"/>
    <row r="4127" ht="15" customHeight="1" x14ac:dyDescent="0.25"/>
    <row r="4128" ht="15" customHeight="1" x14ac:dyDescent="0.25"/>
    <row r="4129" ht="15" customHeight="1" x14ac:dyDescent="0.25"/>
    <row r="4130" ht="15" customHeight="1" x14ac:dyDescent="0.25"/>
    <row r="4131" ht="15" customHeight="1" x14ac:dyDescent="0.25"/>
    <row r="4132" ht="15" customHeight="1" x14ac:dyDescent="0.25"/>
    <row r="4133" ht="15" customHeight="1" x14ac:dyDescent="0.25"/>
    <row r="4134" ht="15" customHeight="1" x14ac:dyDescent="0.25"/>
    <row r="4135" ht="15" customHeight="1" x14ac:dyDescent="0.25"/>
    <row r="4136" ht="15" customHeight="1" x14ac:dyDescent="0.25"/>
    <row r="4137" ht="15" customHeight="1" x14ac:dyDescent="0.25"/>
    <row r="4138" ht="15" customHeight="1" x14ac:dyDescent="0.25"/>
    <row r="4139" ht="15" customHeight="1" x14ac:dyDescent="0.25"/>
    <row r="4140" ht="15" customHeight="1" x14ac:dyDescent="0.25"/>
    <row r="4141" ht="15" customHeight="1" x14ac:dyDescent="0.25"/>
    <row r="4142" ht="15" customHeight="1" x14ac:dyDescent="0.25"/>
    <row r="4143" ht="15" customHeight="1" x14ac:dyDescent="0.25"/>
    <row r="4144" ht="15" customHeight="1" x14ac:dyDescent="0.25"/>
    <row r="4145" ht="15" customHeight="1" x14ac:dyDescent="0.25"/>
    <row r="4146" ht="15" customHeight="1" x14ac:dyDescent="0.25"/>
    <row r="4147" ht="15" customHeight="1" x14ac:dyDescent="0.25"/>
    <row r="4148" ht="15" customHeight="1" x14ac:dyDescent="0.25"/>
    <row r="4149" ht="15" customHeight="1" x14ac:dyDescent="0.25"/>
    <row r="4150" ht="15" customHeight="1" x14ac:dyDescent="0.25"/>
    <row r="4151" ht="15" customHeight="1" x14ac:dyDescent="0.25"/>
    <row r="4152" ht="15" customHeight="1" x14ac:dyDescent="0.25"/>
    <row r="4153" ht="15" customHeight="1" x14ac:dyDescent="0.25"/>
    <row r="4154" ht="15" customHeight="1" x14ac:dyDescent="0.25"/>
    <row r="4155" ht="15" customHeight="1" x14ac:dyDescent="0.25"/>
    <row r="4156" ht="15" customHeight="1" x14ac:dyDescent="0.25"/>
    <row r="4157" ht="15" customHeight="1" x14ac:dyDescent="0.25"/>
    <row r="4158" ht="15" customHeight="1" x14ac:dyDescent="0.25"/>
    <row r="4159" ht="15" customHeight="1" x14ac:dyDescent="0.25"/>
    <row r="4160" ht="15" customHeight="1" x14ac:dyDescent="0.25"/>
    <row r="4161" ht="15" customHeight="1" x14ac:dyDescent="0.25"/>
    <row r="4162" ht="15" customHeight="1" x14ac:dyDescent="0.25"/>
    <row r="4163" ht="15" customHeight="1" x14ac:dyDescent="0.25"/>
    <row r="4164" ht="15" customHeight="1" x14ac:dyDescent="0.25"/>
    <row r="4165" ht="15" customHeight="1" x14ac:dyDescent="0.25"/>
    <row r="4166" ht="15" customHeight="1" x14ac:dyDescent="0.25"/>
    <row r="4167" ht="15" customHeight="1" x14ac:dyDescent="0.25"/>
    <row r="4168" ht="15" customHeight="1" x14ac:dyDescent="0.25"/>
    <row r="4169" ht="15" customHeight="1" x14ac:dyDescent="0.25"/>
    <row r="4170" ht="15" customHeight="1" x14ac:dyDescent="0.25"/>
    <row r="4171" ht="15" customHeight="1" x14ac:dyDescent="0.25"/>
    <row r="4172" ht="15" customHeight="1" x14ac:dyDescent="0.25"/>
    <row r="4173" ht="15" customHeight="1" x14ac:dyDescent="0.25"/>
    <row r="4174" ht="15" customHeight="1" x14ac:dyDescent="0.25"/>
    <row r="4175" ht="15" customHeight="1" x14ac:dyDescent="0.25"/>
    <row r="4176" ht="15" customHeight="1" x14ac:dyDescent="0.25"/>
    <row r="4177" ht="15" customHeight="1" x14ac:dyDescent="0.25"/>
    <row r="4178" ht="15" customHeight="1" x14ac:dyDescent="0.25"/>
    <row r="4179" ht="15" customHeight="1" x14ac:dyDescent="0.25"/>
    <row r="4180" ht="15" customHeight="1" x14ac:dyDescent="0.25"/>
    <row r="4181" ht="15" customHeight="1" x14ac:dyDescent="0.25"/>
    <row r="4182" ht="15" customHeight="1" x14ac:dyDescent="0.25"/>
    <row r="4183" ht="15" customHeight="1" x14ac:dyDescent="0.25"/>
    <row r="4184" ht="15" customHeight="1" x14ac:dyDescent="0.25"/>
    <row r="4185" ht="15" customHeight="1" x14ac:dyDescent="0.25"/>
    <row r="4186" ht="15" customHeight="1" x14ac:dyDescent="0.25"/>
    <row r="4187" ht="15" customHeight="1" x14ac:dyDescent="0.25"/>
    <row r="4188" ht="15" customHeight="1" x14ac:dyDescent="0.25"/>
    <row r="4189" ht="15" customHeight="1" x14ac:dyDescent="0.25"/>
    <row r="4190" ht="15" customHeight="1" x14ac:dyDescent="0.25"/>
    <row r="4191" ht="15" customHeight="1" x14ac:dyDescent="0.25"/>
    <row r="4192" ht="15" customHeight="1" x14ac:dyDescent="0.25"/>
    <row r="4193" ht="15" customHeight="1" x14ac:dyDescent="0.25"/>
    <row r="4194" ht="15" customHeight="1" x14ac:dyDescent="0.25"/>
    <row r="4195" ht="15" customHeight="1" x14ac:dyDescent="0.25"/>
    <row r="4196" ht="15" customHeight="1" x14ac:dyDescent="0.25"/>
    <row r="4197" ht="15" customHeight="1" x14ac:dyDescent="0.25"/>
    <row r="4198" ht="15" customHeight="1" x14ac:dyDescent="0.25"/>
    <row r="4199" ht="15" customHeight="1" x14ac:dyDescent="0.25"/>
    <row r="4200" ht="15" customHeight="1" x14ac:dyDescent="0.25"/>
    <row r="4201" ht="15" customHeight="1" x14ac:dyDescent="0.25"/>
    <row r="4202" ht="15" customHeight="1" x14ac:dyDescent="0.25"/>
    <row r="4203" ht="15" customHeight="1" x14ac:dyDescent="0.25"/>
    <row r="4204" ht="15" customHeight="1" x14ac:dyDescent="0.25"/>
    <row r="4205" ht="15" customHeight="1" x14ac:dyDescent="0.25"/>
    <row r="4206" ht="15" customHeight="1" x14ac:dyDescent="0.25"/>
    <row r="4207" ht="15" customHeight="1" x14ac:dyDescent="0.25"/>
    <row r="4208" ht="15" customHeight="1" x14ac:dyDescent="0.25"/>
    <row r="4209" ht="15" customHeight="1" x14ac:dyDescent="0.25"/>
    <row r="4210" ht="15" customHeight="1" x14ac:dyDescent="0.25"/>
    <row r="4211" ht="15" customHeight="1" x14ac:dyDescent="0.25"/>
    <row r="4212" ht="15" customHeight="1" x14ac:dyDescent="0.25"/>
    <row r="4213" ht="15" customHeight="1" x14ac:dyDescent="0.25"/>
    <row r="4214" ht="15" customHeight="1" x14ac:dyDescent="0.25"/>
    <row r="4215" ht="15" customHeight="1" x14ac:dyDescent="0.25"/>
    <row r="4216" ht="15" customHeight="1" x14ac:dyDescent="0.25"/>
    <row r="4217" ht="15" customHeight="1" x14ac:dyDescent="0.25"/>
    <row r="4218" ht="15" customHeight="1" x14ac:dyDescent="0.25"/>
    <row r="4219" ht="15" customHeight="1" x14ac:dyDescent="0.25"/>
    <row r="4220" ht="15" customHeight="1" x14ac:dyDescent="0.25"/>
    <row r="4221" ht="15" customHeight="1" x14ac:dyDescent="0.25"/>
    <row r="4222" ht="15" customHeight="1" x14ac:dyDescent="0.25"/>
    <row r="4223" ht="15" customHeight="1" x14ac:dyDescent="0.25"/>
    <row r="4224" ht="15" customHeight="1" x14ac:dyDescent="0.25"/>
    <row r="4225" ht="15" customHeight="1" x14ac:dyDescent="0.25"/>
    <row r="4226" ht="15" customHeight="1" x14ac:dyDescent="0.25"/>
    <row r="4227" ht="15" customHeight="1" x14ac:dyDescent="0.25"/>
    <row r="4228" ht="15" customHeight="1" x14ac:dyDescent="0.25"/>
    <row r="4229" ht="15" customHeight="1" x14ac:dyDescent="0.25"/>
    <row r="4230" ht="15" customHeight="1" x14ac:dyDescent="0.25"/>
    <row r="4231" ht="15" customHeight="1" x14ac:dyDescent="0.25"/>
    <row r="4232" ht="15" customHeight="1" x14ac:dyDescent="0.25"/>
    <row r="4233" ht="15" customHeight="1" x14ac:dyDescent="0.25"/>
    <row r="4234" ht="15" customHeight="1" x14ac:dyDescent="0.25"/>
    <row r="4235" ht="15" customHeight="1" x14ac:dyDescent="0.25"/>
    <row r="4236" ht="15" customHeight="1" x14ac:dyDescent="0.25"/>
    <row r="4237" ht="15" customHeight="1" x14ac:dyDescent="0.25"/>
    <row r="4238" ht="15" customHeight="1" x14ac:dyDescent="0.25"/>
    <row r="4239" ht="15" customHeight="1" x14ac:dyDescent="0.25"/>
    <row r="4240" ht="15" customHeight="1" x14ac:dyDescent="0.25"/>
    <row r="4241" ht="15" customHeight="1" x14ac:dyDescent="0.25"/>
    <row r="4242" ht="15" customHeight="1" x14ac:dyDescent="0.25"/>
    <row r="4243" ht="15" customHeight="1" x14ac:dyDescent="0.25"/>
    <row r="4244" ht="15" customHeight="1" x14ac:dyDescent="0.25"/>
    <row r="4245" ht="15" customHeight="1" x14ac:dyDescent="0.25"/>
    <row r="4246" ht="15" customHeight="1" x14ac:dyDescent="0.25"/>
    <row r="4247" ht="15" customHeight="1" x14ac:dyDescent="0.25"/>
    <row r="4248" ht="15" customHeight="1" x14ac:dyDescent="0.25"/>
    <row r="4249" ht="15" customHeight="1" x14ac:dyDescent="0.25"/>
    <row r="4250" ht="15" customHeight="1" x14ac:dyDescent="0.25"/>
    <row r="4251" ht="15" customHeight="1" x14ac:dyDescent="0.25"/>
    <row r="4252" ht="15" customHeight="1" x14ac:dyDescent="0.25"/>
    <row r="4253" ht="15" customHeight="1" x14ac:dyDescent="0.25"/>
    <row r="4254" ht="15" customHeight="1" x14ac:dyDescent="0.25"/>
    <row r="4255" ht="15" customHeight="1" x14ac:dyDescent="0.25"/>
    <row r="4256" ht="15" customHeight="1" x14ac:dyDescent="0.25"/>
    <row r="4257" ht="15" customHeight="1" x14ac:dyDescent="0.25"/>
    <row r="4258" ht="15" customHeight="1" x14ac:dyDescent="0.25"/>
    <row r="4259" ht="15" customHeight="1" x14ac:dyDescent="0.25"/>
    <row r="4260" ht="15" customHeight="1" x14ac:dyDescent="0.25"/>
    <row r="4261" ht="15" customHeight="1" x14ac:dyDescent="0.25"/>
    <row r="4262" ht="15" customHeight="1" x14ac:dyDescent="0.25"/>
    <row r="4263" ht="15" customHeight="1" x14ac:dyDescent="0.25"/>
    <row r="4264" ht="15" customHeight="1" x14ac:dyDescent="0.25"/>
    <row r="4265" ht="15" customHeight="1" x14ac:dyDescent="0.25"/>
    <row r="4266" ht="15" customHeight="1" x14ac:dyDescent="0.25"/>
    <row r="4267" ht="15" customHeight="1" x14ac:dyDescent="0.25"/>
    <row r="4268" ht="15" customHeight="1" x14ac:dyDescent="0.25"/>
    <row r="4269" ht="15" customHeight="1" x14ac:dyDescent="0.25"/>
    <row r="4270" ht="15" customHeight="1" x14ac:dyDescent="0.25"/>
    <row r="4271" ht="15" customHeight="1" x14ac:dyDescent="0.25"/>
    <row r="4272" ht="15" customHeight="1" x14ac:dyDescent="0.25"/>
    <row r="4273" ht="15" customHeight="1" x14ac:dyDescent="0.25"/>
    <row r="4274" ht="15" customHeight="1" x14ac:dyDescent="0.25"/>
    <row r="4275" ht="15" customHeight="1" x14ac:dyDescent="0.25"/>
    <row r="4276" ht="15" customHeight="1" x14ac:dyDescent="0.25"/>
    <row r="4277" ht="15" customHeight="1" x14ac:dyDescent="0.25"/>
    <row r="4278" ht="15" customHeight="1" x14ac:dyDescent="0.25"/>
    <row r="4279" ht="15" customHeight="1" x14ac:dyDescent="0.25"/>
    <row r="4280" ht="15" customHeight="1" x14ac:dyDescent="0.25"/>
    <row r="4281" ht="15" customHeight="1" x14ac:dyDescent="0.25"/>
    <row r="4282" ht="15" customHeight="1" x14ac:dyDescent="0.25"/>
    <row r="4283" ht="15" customHeight="1" x14ac:dyDescent="0.25"/>
    <row r="4284" ht="15" customHeight="1" x14ac:dyDescent="0.25"/>
    <row r="4285" ht="15" customHeight="1" x14ac:dyDescent="0.25"/>
    <row r="4286" ht="15" customHeight="1" x14ac:dyDescent="0.25"/>
    <row r="4287" ht="15" customHeight="1" x14ac:dyDescent="0.25"/>
    <row r="4288" ht="15" customHeight="1" x14ac:dyDescent="0.25"/>
    <row r="4289" ht="15" customHeight="1" x14ac:dyDescent="0.25"/>
    <row r="4290" ht="15" customHeight="1" x14ac:dyDescent="0.25"/>
    <row r="4291" ht="15" customHeight="1" x14ac:dyDescent="0.25"/>
    <row r="4292" ht="15" customHeight="1" x14ac:dyDescent="0.25"/>
    <row r="4293" ht="15" customHeight="1" x14ac:dyDescent="0.25"/>
    <row r="4294" ht="15" customHeight="1" x14ac:dyDescent="0.25"/>
    <row r="4295" ht="15" customHeight="1" x14ac:dyDescent="0.25"/>
    <row r="4296" ht="15" customHeight="1" x14ac:dyDescent="0.25"/>
    <row r="4297" ht="15" customHeight="1" x14ac:dyDescent="0.25"/>
    <row r="4298" ht="15" customHeight="1" x14ac:dyDescent="0.25"/>
    <row r="4299" ht="15" customHeight="1" x14ac:dyDescent="0.25"/>
    <row r="4300" ht="15" customHeight="1" x14ac:dyDescent="0.25"/>
    <row r="4301" ht="15" customHeight="1" x14ac:dyDescent="0.25"/>
    <row r="4302" ht="15" customHeight="1" x14ac:dyDescent="0.25"/>
    <row r="4303" ht="15" customHeight="1" x14ac:dyDescent="0.25"/>
    <row r="4304" ht="15" customHeight="1" x14ac:dyDescent="0.25"/>
    <row r="4305" ht="15" customHeight="1" x14ac:dyDescent="0.25"/>
    <row r="4306" ht="15" customHeight="1" x14ac:dyDescent="0.25"/>
    <row r="4307" ht="15" customHeight="1" x14ac:dyDescent="0.25"/>
    <row r="4308" ht="15" customHeight="1" x14ac:dyDescent="0.25"/>
    <row r="4309" ht="15" customHeight="1" x14ac:dyDescent="0.25"/>
    <row r="4310" ht="15" customHeight="1" x14ac:dyDescent="0.25"/>
    <row r="4311" ht="15" customHeight="1" x14ac:dyDescent="0.25"/>
    <row r="4312" ht="15" customHeight="1" x14ac:dyDescent="0.25"/>
    <row r="4313" ht="15" customHeight="1" x14ac:dyDescent="0.25"/>
    <row r="4314" ht="15" customHeight="1" x14ac:dyDescent="0.25"/>
    <row r="4315" ht="15" customHeight="1" x14ac:dyDescent="0.25"/>
    <row r="4316" ht="15" customHeight="1" x14ac:dyDescent="0.25"/>
    <row r="4317" ht="15" customHeight="1" x14ac:dyDescent="0.25"/>
    <row r="4318" ht="15" customHeight="1" x14ac:dyDescent="0.25"/>
    <row r="4319" ht="15" customHeight="1" x14ac:dyDescent="0.25"/>
    <row r="4320" ht="15" customHeight="1" x14ac:dyDescent="0.25"/>
    <row r="4321" ht="15" customHeight="1" x14ac:dyDescent="0.25"/>
    <row r="4322" ht="15" customHeight="1" x14ac:dyDescent="0.25"/>
    <row r="4323" ht="15" customHeight="1" x14ac:dyDescent="0.25"/>
    <row r="4324" ht="15" customHeight="1" x14ac:dyDescent="0.25"/>
    <row r="4325" ht="15" customHeight="1" x14ac:dyDescent="0.25"/>
    <row r="4326" ht="15" customHeight="1" x14ac:dyDescent="0.25"/>
    <row r="4327" ht="15" customHeight="1" x14ac:dyDescent="0.25"/>
    <row r="4328" ht="15" customHeight="1" x14ac:dyDescent="0.25"/>
    <row r="4329" ht="15" customHeight="1" x14ac:dyDescent="0.25"/>
    <row r="4330" ht="15" customHeight="1" x14ac:dyDescent="0.25"/>
    <row r="4331" ht="15" customHeight="1" x14ac:dyDescent="0.25"/>
    <row r="4332" ht="15" customHeight="1" x14ac:dyDescent="0.25"/>
    <row r="4333" ht="15" customHeight="1" x14ac:dyDescent="0.25"/>
    <row r="4334" ht="15" customHeight="1" x14ac:dyDescent="0.25"/>
    <row r="4335" ht="15" customHeight="1" x14ac:dyDescent="0.25"/>
    <row r="4336" ht="15" customHeight="1" x14ac:dyDescent="0.25"/>
    <row r="4337" ht="15" customHeight="1" x14ac:dyDescent="0.25"/>
    <row r="4338" ht="15" customHeight="1" x14ac:dyDescent="0.25"/>
    <row r="4339" ht="15" customHeight="1" x14ac:dyDescent="0.25"/>
    <row r="4340" ht="15" customHeight="1" x14ac:dyDescent="0.25"/>
    <row r="4341" ht="15" customHeight="1" x14ac:dyDescent="0.25"/>
    <row r="4342" ht="15" customHeight="1" x14ac:dyDescent="0.25"/>
    <row r="4343" ht="15" customHeight="1" x14ac:dyDescent="0.25"/>
    <row r="4344" ht="15" customHeight="1" x14ac:dyDescent="0.25"/>
    <row r="4345" ht="15" customHeight="1" x14ac:dyDescent="0.25"/>
    <row r="4346" ht="15" customHeight="1" x14ac:dyDescent="0.25"/>
    <row r="4347" ht="15" customHeight="1" x14ac:dyDescent="0.25"/>
    <row r="4348" ht="15" customHeight="1" x14ac:dyDescent="0.25"/>
    <row r="4349" ht="15" customHeight="1" x14ac:dyDescent="0.25"/>
    <row r="4350" ht="15" customHeight="1" x14ac:dyDescent="0.25"/>
    <row r="4351" ht="15" customHeight="1" x14ac:dyDescent="0.25"/>
    <row r="4352" ht="15" customHeight="1" x14ac:dyDescent="0.25"/>
    <row r="4353" ht="15" customHeight="1" x14ac:dyDescent="0.25"/>
    <row r="4354" ht="15" customHeight="1" x14ac:dyDescent="0.25"/>
    <row r="4355" ht="15" customHeight="1" x14ac:dyDescent="0.25"/>
    <row r="4356" ht="15" customHeight="1" x14ac:dyDescent="0.25"/>
    <row r="4357" ht="15" customHeight="1" x14ac:dyDescent="0.25"/>
    <row r="4358" ht="15" customHeight="1" x14ac:dyDescent="0.25"/>
    <row r="4359" ht="15" customHeight="1" x14ac:dyDescent="0.25"/>
    <row r="4360" ht="15" customHeight="1" x14ac:dyDescent="0.25"/>
    <row r="4361" ht="15" customHeight="1" x14ac:dyDescent="0.25"/>
    <row r="4362" ht="15" customHeight="1" x14ac:dyDescent="0.25"/>
    <row r="4363" ht="15" customHeight="1" x14ac:dyDescent="0.25"/>
    <row r="4364" ht="15" customHeight="1" x14ac:dyDescent="0.25"/>
    <row r="4365" ht="15" customHeight="1" x14ac:dyDescent="0.25"/>
    <row r="4366" ht="15" customHeight="1" x14ac:dyDescent="0.25"/>
    <row r="4367" ht="15" customHeight="1" x14ac:dyDescent="0.25"/>
    <row r="4368" ht="15" customHeight="1" x14ac:dyDescent="0.25"/>
    <row r="4369" ht="15" customHeight="1" x14ac:dyDescent="0.25"/>
    <row r="4370" ht="15" customHeight="1" x14ac:dyDescent="0.25"/>
    <row r="4371" ht="15" customHeight="1" x14ac:dyDescent="0.25"/>
    <row r="4372" ht="15" customHeight="1" x14ac:dyDescent="0.25"/>
    <row r="4373" ht="15" customHeight="1" x14ac:dyDescent="0.25"/>
    <row r="4374" ht="15" customHeight="1" x14ac:dyDescent="0.25"/>
    <row r="4375" ht="15" customHeight="1" x14ac:dyDescent="0.25"/>
    <row r="4376" ht="15" customHeight="1" x14ac:dyDescent="0.25"/>
    <row r="4377" ht="15" customHeight="1" x14ac:dyDescent="0.25"/>
    <row r="4378" ht="15" customHeight="1" x14ac:dyDescent="0.25"/>
    <row r="4379" ht="15" customHeight="1" x14ac:dyDescent="0.25"/>
    <row r="4380" ht="15" customHeight="1" x14ac:dyDescent="0.25"/>
    <row r="4381" ht="15" customHeight="1" x14ac:dyDescent="0.25"/>
    <row r="4382" ht="15" customHeight="1" x14ac:dyDescent="0.25"/>
    <row r="4383" ht="15" customHeight="1" x14ac:dyDescent="0.25"/>
    <row r="4384" ht="15" customHeight="1" x14ac:dyDescent="0.25"/>
    <row r="4385" ht="15" customHeight="1" x14ac:dyDescent="0.25"/>
    <row r="4386" ht="15" customHeight="1" x14ac:dyDescent="0.25"/>
    <row r="4387" ht="15" customHeight="1" x14ac:dyDescent="0.25"/>
    <row r="4388" ht="15" customHeight="1" x14ac:dyDescent="0.25"/>
    <row r="4389" ht="15" customHeight="1" x14ac:dyDescent="0.25"/>
    <row r="4390" ht="15" customHeight="1" x14ac:dyDescent="0.25"/>
    <row r="4391" ht="15" customHeight="1" x14ac:dyDescent="0.25"/>
    <row r="4392" ht="15" customHeight="1" x14ac:dyDescent="0.25"/>
    <row r="4393" ht="15" customHeight="1" x14ac:dyDescent="0.25"/>
    <row r="4394" ht="15" customHeight="1" x14ac:dyDescent="0.25"/>
    <row r="4395" ht="15" customHeight="1" x14ac:dyDescent="0.25"/>
    <row r="4396" ht="15" customHeight="1" x14ac:dyDescent="0.25"/>
    <row r="4397" ht="15" customHeight="1" x14ac:dyDescent="0.25"/>
    <row r="4398" ht="15" customHeight="1" x14ac:dyDescent="0.25"/>
    <row r="4399" ht="15" customHeight="1" x14ac:dyDescent="0.25"/>
    <row r="4400" ht="15" customHeight="1" x14ac:dyDescent="0.25"/>
    <row r="4401" ht="15" customHeight="1" x14ac:dyDescent="0.25"/>
    <row r="4402" ht="15" customHeight="1" x14ac:dyDescent="0.25"/>
    <row r="4403" ht="15" customHeight="1" x14ac:dyDescent="0.25"/>
    <row r="4404" ht="15" customHeight="1" x14ac:dyDescent="0.25"/>
    <row r="4405" ht="15" customHeight="1" x14ac:dyDescent="0.25"/>
    <row r="4406" ht="15" customHeight="1" x14ac:dyDescent="0.25"/>
    <row r="4407" ht="15" customHeight="1" x14ac:dyDescent="0.25"/>
    <row r="4408" ht="15" customHeight="1" x14ac:dyDescent="0.25"/>
    <row r="4409" ht="15" customHeight="1" x14ac:dyDescent="0.25"/>
    <row r="4410" ht="15" customHeight="1" x14ac:dyDescent="0.25"/>
    <row r="4411" ht="15" customHeight="1" x14ac:dyDescent="0.25"/>
    <row r="4412" ht="15" customHeight="1" x14ac:dyDescent="0.25"/>
    <row r="4413" ht="15" customHeight="1" x14ac:dyDescent="0.25"/>
    <row r="4414" ht="15" customHeight="1" x14ac:dyDescent="0.25"/>
    <row r="4415" ht="15" customHeight="1" x14ac:dyDescent="0.25"/>
    <row r="4416" ht="15" customHeight="1" x14ac:dyDescent="0.25"/>
    <row r="4417" ht="15" customHeight="1" x14ac:dyDescent="0.25"/>
    <row r="4418" ht="15" customHeight="1" x14ac:dyDescent="0.25"/>
    <row r="4419" ht="15" customHeight="1" x14ac:dyDescent="0.25"/>
    <row r="4420" ht="15" customHeight="1" x14ac:dyDescent="0.25"/>
    <row r="4421" ht="15" customHeight="1" x14ac:dyDescent="0.25"/>
    <row r="4422" ht="15" customHeight="1" x14ac:dyDescent="0.25"/>
    <row r="4423" ht="15" customHeight="1" x14ac:dyDescent="0.25"/>
    <row r="4424" ht="15" customHeight="1" x14ac:dyDescent="0.25"/>
    <row r="4425" ht="15" customHeight="1" x14ac:dyDescent="0.25"/>
    <row r="4426" ht="15" customHeight="1" x14ac:dyDescent="0.25"/>
    <row r="4427" ht="15" customHeight="1" x14ac:dyDescent="0.25"/>
    <row r="4428" ht="15" customHeight="1" x14ac:dyDescent="0.25"/>
    <row r="4429" ht="15" customHeight="1" x14ac:dyDescent="0.25"/>
    <row r="4430" ht="15" customHeight="1" x14ac:dyDescent="0.25"/>
    <row r="4431" ht="15" customHeight="1" x14ac:dyDescent="0.25"/>
    <row r="4432" ht="15" customHeight="1" x14ac:dyDescent="0.25"/>
    <row r="4433" ht="15" customHeight="1" x14ac:dyDescent="0.25"/>
    <row r="4434" ht="15" customHeight="1" x14ac:dyDescent="0.25"/>
    <row r="4435" ht="15" customHeight="1" x14ac:dyDescent="0.25"/>
    <row r="4436" ht="15" customHeight="1" x14ac:dyDescent="0.25"/>
    <row r="4437" ht="15" customHeight="1" x14ac:dyDescent="0.25"/>
    <row r="4438" ht="15" customHeight="1" x14ac:dyDescent="0.25"/>
    <row r="4439" ht="15" customHeight="1" x14ac:dyDescent="0.25"/>
    <row r="4440" ht="15" customHeight="1" x14ac:dyDescent="0.25"/>
    <row r="4441" ht="15" customHeight="1" x14ac:dyDescent="0.25"/>
    <row r="4442" ht="15" customHeight="1" x14ac:dyDescent="0.25"/>
    <row r="4443" ht="15" customHeight="1" x14ac:dyDescent="0.25"/>
    <row r="4444" ht="15" customHeight="1" x14ac:dyDescent="0.25"/>
    <row r="4445" ht="15" customHeight="1" x14ac:dyDescent="0.25"/>
    <row r="4446" ht="15" customHeight="1" x14ac:dyDescent="0.25"/>
    <row r="4447" ht="15" customHeight="1" x14ac:dyDescent="0.25"/>
    <row r="4448" ht="15" customHeight="1" x14ac:dyDescent="0.25"/>
    <row r="4449" ht="15" customHeight="1" x14ac:dyDescent="0.25"/>
    <row r="4450" ht="15" customHeight="1" x14ac:dyDescent="0.25"/>
    <row r="4451" ht="15" customHeight="1" x14ac:dyDescent="0.25"/>
    <row r="4452" ht="15" customHeight="1" x14ac:dyDescent="0.25"/>
    <row r="4453" ht="15" customHeight="1" x14ac:dyDescent="0.25"/>
    <row r="4454" ht="15" customHeight="1" x14ac:dyDescent="0.25"/>
    <row r="4455" ht="15" customHeight="1" x14ac:dyDescent="0.25"/>
    <row r="4456" ht="15" customHeight="1" x14ac:dyDescent="0.25"/>
    <row r="4457" ht="15" customHeight="1" x14ac:dyDescent="0.25"/>
    <row r="4458" ht="15" customHeight="1" x14ac:dyDescent="0.25"/>
    <row r="4459" ht="15" customHeight="1" x14ac:dyDescent="0.25"/>
    <row r="4460" ht="15" customHeight="1" x14ac:dyDescent="0.25"/>
    <row r="4461" ht="15" customHeight="1" x14ac:dyDescent="0.25"/>
    <row r="4462" ht="15" customHeight="1" x14ac:dyDescent="0.25"/>
    <row r="4463" ht="15" customHeight="1" x14ac:dyDescent="0.25"/>
    <row r="4464" ht="15" customHeight="1" x14ac:dyDescent="0.25"/>
    <row r="4465" ht="15" customHeight="1" x14ac:dyDescent="0.25"/>
    <row r="4466" ht="15" customHeight="1" x14ac:dyDescent="0.25"/>
    <row r="4467" ht="15" customHeight="1" x14ac:dyDescent="0.25"/>
    <row r="4468" ht="15" customHeight="1" x14ac:dyDescent="0.25"/>
    <row r="4469" ht="15" customHeight="1" x14ac:dyDescent="0.25"/>
    <row r="4470" ht="15" customHeight="1" x14ac:dyDescent="0.25"/>
    <row r="4471" ht="15" customHeight="1" x14ac:dyDescent="0.25"/>
    <row r="4472" ht="15" customHeight="1" x14ac:dyDescent="0.25"/>
    <row r="4473" ht="15" customHeight="1" x14ac:dyDescent="0.25"/>
    <row r="4474" ht="15" customHeight="1" x14ac:dyDescent="0.25"/>
    <row r="4475" ht="15" customHeight="1" x14ac:dyDescent="0.25"/>
    <row r="4476" ht="15" customHeight="1" x14ac:dyDescent="0.25"/>
    <row r="4477" ht="15" customHeight="1" x14ac:dyDescent="0.25"/>
    <row r="4478" ht="15" customHeight="1" x14ac:dyDescent="0.25"/>
    <row r="4479" ht="15" customHeight="1" x14ac:dyDescent="0.25"/>
    <row r="4480" ht="15" customHeight="1" x14ac:dyDescent="0.25"/>
    <row r="4481" ht="15" customHeight="1" x14ac:dyDescent="0.25"/>
    <row r="4482" ht="15" customHeight="1" x14ac:dyDescent="0.25"/>
    <row r="4483" ht="15" customHeight="1" x14ac:dyDescent="0.25"/>
    <row r="4484" ht="15" customHeight="1" x14ac:dyDescent="0.25"/>
    <row r="4485" ht="15" customHeight="1" x14ac:dyDescent="0.25"/>
    <row r="4486" ht="15" customHeight="1" x14ac:dyDescent="0.25"/>
    <row r="4487" ht="15" customHeight="1" x14ac:dyDescent="0.25"/>
    <row r="4488" ht="15" customHeight="1" x14ac:dyDescent="0.25"/>
    <row r="4489" ht="15" customHeight="1" x14ac:dyDescent="0.25"/>
    <row r="4490" ht="15" customHeight="1" x14ac:dyDescent="0.25"/>
    <row r="4491" ht="15" customHeight="1" x14ac:dyDescent="0.25"/>
    <row r="4492" ht="15" customHeight="1" x14ac:dyDescent="0.25"/>
    <row r="4493" ht="15" customHeight="1" x14ac:dyDescent="0.25"/>
    <row r="4494" ht="15" customHeight="1" x14ac:dyDescent="0.25"/>
    <row r="4495" ht="15" customHeight="1" x14ac:dyDescent="0.25"/>
    <row r="4496" ht="15" customHeight="1" x14ac:dyDescent="0.25"/>
    <row r="4497" ht="15" customHeight="1" x14ac:dyDescent="0.25"/>
    <row r="4498" ht="15" customHeight="1" x14ac:dyDescent="0.25"/>
    <row r="4499" ht="15" customHeight="1" x14ac:dyDescent="0.25"/>
    <row r="4500" ht="15" customHeight="1" x14ac:dyDescent="0.25"/>
    <row r="4501" ht="15" customHeight="1" x14ac:dyDescent="0.25"/>
    <row r="4502" ht="15" customHeight="1" x14ac:dyDescent="0.25"/>
    <row r="4503" ht="15" customHeight="1" x14ac:dyDescent="0.25"/>
    <row r="4504" ht="15" customHeight="1" x14ac:dyDescent="0.25"/>
    <row r="4505" ht="15" customHeight="1" x14ac:dyDescent="0.25"/>
    <row r="4506" ht="15" customHeight="1" x14ac:dyDescent="0.25"/>
    <row r="4507" ht="15" customHeight="1" x14ac:dyDescent="0.25"/>
    <row r="4508" ht="15" customHeight="1" x14ac:dyDescent="0.25"/>
    <row r="4509" ht="15" customHeight="1" x14ac:dyDescent="0.25"/>
    <row r="4510" ht="15" customHeight="1" x14ac:dyDescent="0.25"/>
    <row r="4511" ht="15" customHeight="1" x14ac:dyDescent="0.25"/>
    <row r="4512" ht="15" customHeight="1" x14ac:dyDescent="0.25"/>
    <row r="4513" ht="15" customHeight="1" x14ac:dyDescent="0.25"/>
    <row r="4514" ht="15" customHeight="1" x14ac:dyDescent="0.25"/>
    <row r="4515" ht="15" customHeight="1" x14ac:dyDescent="0.25"/>
    <row r="4516" ht="15" customHeight="1" x14ac:dyDescent="0.25"/>
    <row r="4517" ht="15" customHeight="1" x14ac:dyDescent="0.25"/>
    <row r="4518" ht="15" customHeight="1" x14ac:dyDescent="0.25"/>
    <row r="4519" ht="15" customHeight="1" x14ac:dyDescent="0.25"/>
    <row r="4520" ht="15" customHeight="1" x14ac:dyDescent="0.25"/>
    <row r="4521" ht="15" customHeight="1" x14ac:dyDescent="0.25"/>
    <row r="4522" ht="15" customHeight="1" x14ac:dyDescent="0.25"/>
    <row r="4523" ht="15" customHeight="1" x14ac:dyDescent="0.25"/>
    <row r="4524" ht="15" customHeight="1" x14ac:dyDescent="0.25"/>
    <row r="4525" ht="15" customHeight="1" x14ac:dyDescent="0.25"/>
    <row r="4526" ht="15" customHeight="1" x14ac:dyDescent="0.25"/>
    <row r="4527" ht="15" customHeight="1" x14ac:dyDescent="0.25"/>
    <row r="4528" ht="15" customHeight="1" x14ac:dyDescent="0.25"/>
    <row r="4529" ht="15" customHeight="1" x14ac:dyDescent="0.25"/>
    <row r="4530" ht="15" customHeight="1" x14ac:dyDescent="0.25"/>
    <row r="4531" ht="15" customHeight="1" x14ac:dyDescent="0.25"/>
    <row r="4532" ht="15" customHeight="1" x14ac:dyDescent="0.25"/>
    <row r="4533" ht="15" customHeight="1" x14ac:dyDescent="0.25"/>
    <row r="4534" ht="15" customHeight="1" x14ac:dyDescent="0.25"/>
    <row r="4535" ht="15" customHeight="1" x14ac:dyDescent="0.25"/>
    <row r="4536" ht="15" customHeight="1" x14ac:dyDescent="0.25"/>
    <row r="4537" ht="15" customHeight="1" x14ac:dyDescent="0.25"/>
    <row r="4538" ht="15" customHeight="1" x14ac:dyDescent="0.25"/>
    <row r="4539" ht="15" customHeight="1" x14ac:dyDescent="0.25"/>
    <row r="4540" ht="15" customHeight="1" x14ac:dyDescent="0.25"/>
    <row r="4541" ht="15" customHeight="1" x14ac:dyDescent="0.25"/>
    <row r="4542" ht="15" customHeight="1" x14ac:dyDescent="0.25"/>
    <row r="4543" ht="15" customHeight="1" x14ac:dyDescent="0.25"/>
    <row r="4544" ht="15" customHeight="1" x14ac:dyDescent="0.25"/>
    <row r="4545" ht="15" customHeight="1" x14ac:dyDescent="0.25"/>
    <row r="4546" ht="15" customHeight="1" x14ac:dyDescent="0.25"/>
    <row r="4547" ht="15" customHeight="1" x14ac:dyDescent="0.25"/>
    <row r="4548" ht="15" customHeight="1" x14ac:dyDescent="0.25"/>
    <row r="4549" ht="15" customHeight="1" x14ac:dyDescent="0.25"/>
    <row r="4550" ht="15" customHeight="1" x14ac:dyDescent="0.25"/>
    <row r="4551" ht="15" customHeight="1" x14ac:dyDescent="0.25"/>
    <row r="4552" ht="15" customHeight="1" x14ac:dyDescent="0.25"/>
    <row r="4553" ht="15" customHeight="1" x14ac:dyDescent="0.25"/>
    <row r="4554" ht="15" customHeight="1" x14ac:dyDescent="0.25"/>
    <row r="4555" ht="15" customHeight="1" x14ac:dyDescent="0.25"/>
    <row r="4556" ht="15" customHeight="1" x14ac:dyDescent="0.25"/>
    <row r="4557" ht="15" customHeight="1" x14ac:dyDescent="0.25"/>
    <row r="4558" ht="15" customHeight="1" x14ac:dyDescent="0.25"/>
    <row r="4559" ht="15" customHeight="1" x14ac:dyDescent="0.25"/>
    <row r="4560" ht="15" customHeight="1" x14ac:dyDescent="0.25"/>
    <row r="4561" ht="15" customHeight="1" x14ac:dyDescent="0.25"/>
    <row r="4562" ht="15" customHeight="1" x14ac:dyDescent="0.25"/>
    <row r="4563" ht="15" customHeight="1" x14ac:dyDescent="0.25"/>
    <row r="4564" ht="15" customHeight="1" x14ac:dyDescent="0.25"/>
    <row r="4565" ht="15" customHeight="1" x14ac:dyDescent="0.25"/>
    <row r="4566" ht="15" customHeight="1" x14ac:dyDescent="0.25"/>
    <row r="4567" ht="15" customHeight="1" x14ac:dyDescent="0.25"/>
    <row r="4568" ht="15" customHeight="1" x14ac:dyDescent="0.25"/>
    <row r="4569" ht="15" customHeight="1" x14ac:dyDescent="0.25"/>
    <row r="4570" ht="15" customHeight="1" x14ac:dyDescent="0.25"/>
    <row r="4571" ht="15" customHeight="1" x14ac:dyDescent="0.25"/>
    <row r="4572" ht="15" customHeight="1" x14ac:dyDescent="0.25"/>
    <row r="4573" ht="15" customHeight="1" x14ac:dyDescent="0.25"/>
    <row r="4574" ht="15" customHeight="1" x14ac:dyDescent="0.25"/>
    <row r="4575" ht="15" customHeight="1" x14ac:dyDescent="0.25"/>
    <row r="4576" ht="15" customHeight="1" x14ac:dyDescent="0.25"/>
    <row r="4577" ht="15" customHeight="1" x14ac:dyDescent="0.25"/>
    <row r="4578" ht="15" customHeight="1" x14ac:dyDescent="0.25"/>
    <row r="4579" ht="15" customHeight="1" x14ac:dyDescent="0.25"/>
    <row r="4580" ht="15" customHeight="1" x14ac:dyDescent="0.25"/>
    <row r="4581" ht="15" customHeight="1" x14ac:dyDescent="0.25"/>
    <row r="4582" ht="15" customHeight="1" x14ac:dyDescent="0.25"/>
    <row r="4583" ht="15" customHeight="1" x14ac:dyDescent="0.25"/>
    <row r="4584" ht="15" customHeight="1" x14ac:dyDescent="0.25"/>
    <row r="4585" ht="15" customHeight="1" x14ac:dyDescent="0.25"/>
    <row r="4586" ht="15" customHeight="1" x14ac:dyDescent="0.25"/>
    <row r="4587" ht="15" customHeight="1" x14ac:dyDescent="0.25"/>
    <row r="4588" ht="15" customHeight="1" x14ac:dyDescent="0.25"/>
    <row r="4589" ht="15" customHeight="1" x14ac:dyDescent="0.25"/>
    <row r="4590" ht="15" customHeight="1" x14ac:dyDescent="0.25"/>
    <row r="4591" ht="15" customHeight="1" x14ac:dyDescent="0.25"/>
    <row r="4592" ht="15" customHeight="1" x14ac:dyDescent="0.25"/>
    <row r="4593" ht="15" customHeight="1" x14ac:dyDescent="0.25"/>
    <row r="4594" ht="15" customHeight="1" x14ac:dyDescent="0.25"/>
    <row r="4595" ht="15" customHeight="1" x14ac:dyDescent="0.25"/>
    <row r="4596" ht="15" customHeight="1" x14ac:dyDescent="0.25"/>
    <row r="4597" ht="15" customHeight="1" x14ac:dyDescent="0.25"/>
    <row r="4598" ht="15" customHeight="1" x14ac:dyDescent="0.25"/>
    <row r="4599" ht="15" customHeight="1" x14ac:dyDescent="0.25"/>
    <row r="4600" ht="15" customHeight="1" x14ac:dyDescent="0.25"/>
    <row r="4601" ht="15" customHeight="1" x14ac:dyDescent="0.25"/>
    <row r="4602" ht="15" customHeight="1" x14ac:dyDescent="0.25"/>
    <row r="4603" ht="15" customHeight="1" x14ac:dyDescent="0.25"/>
    <row r="4604" ht="15" customHeight="1" x14ac:dyDescent="0.25"/>
    <row r="4605" ht="15" customHeight="1" x14ac:dyDescent="0.25"/>
    <row r="4606" ht="15" customHeight="1" x14ac:dyDescent="0.25"/>
    <row r="4607" ht="15" customHeight="1" x14ac:dyDescent="0.25"/>
    <row r="4608" ht="15" customHeight="1" x14ac:dyDescent="0.25"/>
    <row r="4609" ht="15" customHeight="1" x14ac:dyDescent="0.25"/>
    <row r="4610" ht="15" customHeight="1" x14ac:dyDescent="0.25"/>
    <row r="4611" ht="15" customHeight="1" x14ac:dyDescent="0.25"/>
    <row r="4612" ht="15" customHeight="1" x14ac:dyDescent="0.25"/>
    <row r="4613" ht="15" customHeight="1" x14ac:dyDescent="0.25"/>
    <row r="4614" ht="15" customHeight="1" x14ac:dyDescent="0.25"/>
    <row r="4615" ht="15" customHeight="1" x14ac:dyDescent="0.25"/>
    <row r="4616" ht="15" customHeight="1" x14ac:dyDescent="0.25"/>
    <row r="4617" ht="15" customHeight="1" x14ac:dyDescent="0.25"/>
    <row r="4618" ht="15" customHeight="1" x14ac:dyDescent="0.25"/>
    <row r="4619" ht="15" customHeight="1" x14ac:dyDescent="0.25"/>
    <row r="4620" ht="15" customHeight="1" x14ac:dyDescent="0.25"/>
    <row r="4621" ht="15" customHeight="1" x14ac:dyDescent="0.25"/>
    <row r="4622" ht="15" customHeight="1" x14ac:dyDescent="0.25"/>
    <row r="4623" ht="15" customHeight="1" x14ac:dyDescent="0.25"/>
    <row r="4624" ht="15" customHeight="1" x14ac:dyDescent="0.25"/>
    <row r="4625" ht="15" customHeight="1" x14ac:dyDescent="0.25"/>
    <row r="4626" ht="15" customHeight="1" x14ac:dyDescent="0.25"/>
    <row r="4627" ht="15" customHeight="1" x14ac:dyDescent="0.25"/>
    <row r="4628" ht="15" customHeight="1" x14ac:dyDescent="0.25"/>
    <row r="4629" ht="15" customHeight="1" x14ac:dyDescent="0.25"/>
    <row r="4630" ht="15" customHeight="1" x14ac:dyDescent="0.25"/>
    <row r="4631" ht="15" customHeight="1" x14ac:dyDescent="0.25"/>
    <row r="4632" ht="15" customHeight="1" x14ac:dyDescent="0.25"/>
    <row r="4633" ht="15" customHeight="1" x14ac:dyDescent="0.25"/>
    <row r="4634" ht="15" customHeight="1" x14ac:dyDescent="0.25"/>
    <row r="4635" ht="15" customHeight="1" x14ac:dyDescent="0.25"/>
    <row r="4636" ht="15" customHeight="1" x14ac:dyDescent="0.25"/>
    <row r="4637" ht="15" customHeight="1" x14ac:dyDescent="0.25"/>
    <row r="4638" ht="15" customHeight="1" x14ac:dyDescent="0.25"/>
    <row r="4639" ht="15" customHeight="1" x14ac:dyDescent="0.25"/>
    <row r="4640" ht="15" customHeight="1" x14ac:dyDescent="0.25"/>
    <row r="4641" ht="15" customHeight="1" x14ac:dyDescent="0.25"/>
    <row r="4642" ht="15" customHeight="1" x14ac:dyDescent="0.25"/>
    <row r="4643" ht="15" customHeight="1" x14ac:dyDescent="0.25"/>
    <row r="4644" ht="15" customHeight="1" x14ac:dyDescent="0.25"/>
    <row r="4645" ht="15" customHeight="1" x14ac:dyDescent="0.25"/>
    <row r="4646" ht="15" customHeight="1" x14ac:dyDescent="0.25"/>
    <row r="4647" ht="15" customHeight="1" x14ac:dyDescent="0.25"/>
    <row r="4648" ht="15" customHeight="1" x14ac:dyDescent="0.25"/>
    <row r="4649" ht="15" customHeight="1" x14ac:dyDescent="0.25"/>
    <row r="4650" ht="15" customHeight="1" x14ac:dyDescent="0.25"/>
    <row r="4651" ht="15" customHeight="1" x14ac:dyDescent="0.25"/>
    <row r="4652" ht="15" customHeight="1" x14ac:dyDescent="0.25"/>
    <row r="4653" ht="15" customHeight="1" x14ac:dyDescent="0.25"/>
    <row r="4654" ht="15" customHeight="1" x14ac:dyDescent="0.25"/>
    <row r="4655" ht="15" customHeight="1" x14ac:dyDescent="0.25"/>
    <row r="4656" ht="15" customHeight="1" x14ac:dyDescent="0.25"/>
    <row r="4657" ht="15" customHeight="1" x14ac:dyDescent="0.25"/>
    <row r="4658" ht="15" customHeight="1" x14ac:dyDescent="0.25"/>
    <row r="4659" ht="15" customHeight="1" x14ac:dyDescent="0.25"/>
    <row r="4660" ht="15" customHeight="1" x14ac:dyDescent="0.25"/>
    <row r="4661" ht="15" customHeight="1" x14ac:dyDescent="0.25"/>
    <row r="4662" ht="15" customHeight="1" x14ac:dyDescent="0.25"/>
    <row r="4663" ht="15" customHeight="1" x14ac:dyDescent="0.25"/>
    <row r="4664" ht="15" customHeight="1" x14ac:dyDescent="0.25"/>
    <row r="4665" ht="15" customHeight="1" x14ac:dyDescent="0.25"/>
    <row r="4666" ht="15" customHeight="1" x14ac:dyDescent="0.25"/>
    <row r="4667" ht="15" customHeight="1" x14ac:dyDescent="0.25"/>
    <row r="4668" ht="15" customHeight="1" x14ac:dyDescent="0.25"/>
    <row r="4669" ht="15" customHeight="1" x14ac:dyDescent="0.25"/>
    <row r="4670" ht="15" customHeight="1" x14ac:dyDescent="0.25"/>
    <row r="4671" ht="15" customHeight="1" x14ac:dyDescent="0.25"/>
    <row r="4672" ht="15" customHeight="1" x14ac:dyDescent="0.25"/>
    <row r="4673" ht="15" customHeight="1" x14ac:dyDescent="0.25"/>
    <row r="4674" ht="15" customHeight="1" x14ac:dyDescent="0.25"/>
    <row r="4675" ht="15" customHeight="1" x14ac:dyDescent="0.25"/>
    <row r="4676" ht="15" customHeight="1" x14ac:dyDescent="0.25"/>
    <row r="4677" ht="15" customHeight="1" x14ac:dyDescent="0.25"/>
    <row r="4678" ht="15" customHeight="1" x14ac:dyDescent="0.25"/>
    <row r="4679" ht="15" customHeight="1" x14ac:dyDescent="0.25"/>
    <row r="4680" ht="15" customHeight="1" x14ac:dyDescent="0.25"/>
    <row r="4681" ht="15" customHeight="1" x14ac:dyDescent="0.25"/>
    <row r="4682" ht="15" customHeight="1" x14ac:dyDescent="0.25"/>
    <row r="4683" ht="15" customHeight="1" x14ac:dyDescent="0.25"/>
    <row r="4684" ht="15" customHeight="1" x14ac:dyDescent="0.25"/>
    <row r="4685" ht="15" customHeight="1" x14ac:dyDescent="0.25"/>
    <row r="4686" ht="15" customHeight="1" x14ac:dyDescent="0.25"/>
    <row r="4687" ht="15" customHeight="1" x14ac:dyDescent="0.25"/>
    <row r="4688" ht="15" customHeight="1" x14ac:dyDescent="0.25"/>
    <row r="4689" ht="15" customHeight="1" x14ac:dyDescent="0.25"/>
    <row r="4690" ht="15" customHeight="1" x14ac:dyDescent="0.25"/>
    <row r="4691" ht="15" customHeight="1" x14ac:dyDescent="0.25"/>
    <row r="4692" ht="15" customHeight="1" x14ac:dyDescent="0.25"/>
    <row r="4693" ht="15" customHeight="1" x14ac:dyDescent="0.25"/>
    <row r="4694" ht="15" customHeight="1" x14ac:dyDescent="0.25"/>
    <row r="4695" ht="15" customHeight="1" x14ac:dyDescent="0.25"/>
    <row r="4696" ht="15" customHeight="1" x14ac:dyDescent="0.25"/>
    <row r="4697" ht="15" customHeight="1" x14ac:dyDescent="0.25"/>
    <row r="4698" ht="15" customHeight="1" x14ac:dyDescent="0.25"/>
    <row r="4699" ht="15" customHeight="1" x14ac:dyDescent="0.25"/>
    <row r="4700" ht="15" customHeight="1" x14ac:dyDescent="0.25"/>
    <row r="4701" ht="15" customHeight="1" x14ac:dyDescent="0.25"/>
    <row r="4702" ht="15" customHeight="1" x14ac:dyDescent="0.25"/>
    <row r="4703" ht="15" customHeight="1" x14ac:dyDescent="0.25"/>
    <row r="4704" ht="15" customHeight="1" x14ac:dyDescent="0.25"/>
    <row r="4705" ht="15" customHeight="1" x14ac:dyDescent="0.25"/>
    <row r="4706" ht="15" customHeight="1" x14ac:dyDescent="0.25"/>
    <row r="4707" ht="15" customHeight="1" x14ac:dyDescent="0.25"/>
    <row r="4708" ht="15" customHeight="1" x14ac:dyDescent="0.25"/>
    <row r="4709" ht="15" customHeight="1" x14ac:dyDescent="0.25"/>
    <row r="4710" ht="15" customHeight="1" x14ac:dyDescent="0.25"/>
    <row r="4711" ht="15" customHeight="1" x14ac:dyDescent="0.25"/>
    <row r="4712" ht="15" customHeight="1" x14ac:dyDescent="0.25"/>
    <row r="4713" ht="15" customHeight="1" x14ac:dyDescent="0.25"/>
    <row r="4714" ht="15" customHeight="1" x14ac:dyDescent="0.25"/>
    <row r="4715" ht="15" customHeight="1" x14ac:dyDescent="0.25"/>
    <row r="4716" ht="15" customHeight="1" x14ac:dyDescent="0.25"/>
    <row r="4717" ht="15" customHeight="1" x14ac:dyDescent="0.25"/>
    <row r="4718" ht="15" customHeight="1" x14ac:dyDescent="0.25"/>
    <row r="4719" ht="15" customHeight="1" x14ac:dyDescent="0.25"/>
    <row r="4720" ht="15" customHeight="1" x14ac:dyDescent="0.25"/>
    <row r="4721" ht="15" customHeight="1" x14ac:dyDescent="0.25"/>
    <row r="4722" ht="15" customHeight="1" x14ac:dyDescent="0.25"/>
    <row r="4723" ht="15" customHeight="1" x14ac:dyDescent="0.25"/>
    <row r="4724" ht="15" customHeight="1" x14ac:dyDescent="0.25"/>
    <row r="4725" ht="15" customHeight="1" x14ac:dyDescent="0.25"/>
    <row r="4726" ht="15" customHeight="1" x14ac:dyDescent="0.25"/>
    <row r="4727" ht="15" customHeight="1" x14ac:dyDescent="0.25"/>
    <row r="4728" ht="15" customHeight="1" x14ac:dyDescent="0.25"/>
    <row r="4729" ht="15" customHeight="1" x14ac:dyDescent="0.25"/>
    <row r="4730" ht="15" customHeight="1" x14ac:dyDescent="0.25"/>
    <row r="4731" ht="15" customHeight="1" x14ac:dyDescent="0.25"/>
    <row r="4732" ht="15" customHeight="1" x14ac:dyDescent="0.25"/>
    <row r="4733" ht="15" customHeight="1" x14ac:dyDescent="0.25"/>
    <row r="4734" ht="15" customHeight="1" x14ac:dyDescent="0.25"/>
    <row r="4735" ht="15" customHeight="1" x14ac:dyDescent="0.25"/>
    <row r="4736" ht="15" customHeight="1" x14ac:dyDescent="0.25"/>
    <row r="4737" ht="15" customHeight="1" x14ac:dyDescent="0.25"/>
    <row r="4738" ht="15" customHeight="1" x14ac:dyDescent="0.25"/>
    <row r="4739" ht="15" customHeight="1" x14ac:dyDescent="0.25"/>
    <row r="4740" ht="15" customHeight="1" x14ac:dyDescent="0.25"/>
    <row r="4741" ht="15" customHeight="1" x14ac:dyDescent="0.25"/>
    <row r="4742" ht="15" customHeight="1" x14ac:dyDescent="0.25"/>
    <row r="4743" ht="15" customHeight="1" x14ac:dyDescent="0.25"/>
    <row r="4744" ht="15" customHeight="1" x14ac:dyDescent="0.25"/>
    <row r="4745" ht="15" customHeight="1" x14ac:dyDescent="0.25"/>
    <row r="4746" ht="15" customHeight="1" x14ac:dyDescent="0.25"/>
    <row r="4747" ht="15" customHeight="1" x14ac:dyDescent="0.25"/>
    <row r="4748" ht="15" customHeight="1" x14ac:dyDescent="0.25"/>
    <row r="4749" ht="15" customHeight="1" x14ac:dyDescent="0.25"/>
    <row r="4750" ht="15" customHeight="1" x14ac:dyDescent="0.25"/>
    <row r="4751" ht="15" customHeight="1" x14ac:dyDescent="0.25"/>
    <row r="4752" ht="15" customHeight="1" x14ac:dyDescent="0.25"/>
    <row r="4753" ht="15" customHeight="1" x14ac:dyDescent="0.25"/>
    <row r="4754" ht="15" customHeight="1" x14ac:dyDescent="0.25"/>
    <row r="4755" ht="15" customHeight="1" x14ac:dyDescent="0.25"/>
    <row r="4756" ht="15" customHeight="1" x14ac:dyDescent="0.25"/>
    <row r="4757" ht="15" customHeight="1" x14ac:dyDescent="0.25"/>
    <row r="4758" ht="15" customHeight="1" x14ac:dyDescent="0.25"/>
    <row r="4759" ht="15" customHeight="1" x14ac:dyDescent="0.25"/>
    <row r="4760" ht="15" customHeight="1" x14ac:dyDescent="0.25"/>
    <row r="4761" ht="15" customHeight="1" x14ac:dyDescent="0.25"/>
    <row r="4762" ht="15" customHeight="1" x14ac:dyDescent="0.25"/>
    <row r="4763" ht="15" customHeight="1" x14ac:dyDescent="0.25"/>
    <row r="4764" ht="15" customHeight="1" x14ac:dyDescent="0.25"/>
    <row r="4765" ht="15" customHeight="1" x14ac:dyDescent="0.25"/>
    <row r="4766" ht="15" customHeight="1" x14ac:dyDescent="0.25"/>
    <row r="4767" ht="15" customHeight="1" x14ac:dyDescent="0.25"/>
    <row r="4768" ht="15" customHeight="1" x14ac:dyDescent="0.25"/>
    <row r="4769" ht="15" customHeight="1" x14ac:dyDescent="0.25"/>
    <row r="4770" ht="15" customHeight="1" x14ac:dyDescent="0.25"/>
    <row r="4771" ht="15" customHeight="1" x14ac:dyDescent="0.25"/>
    <row r="4772" ht="15" customHeight="1" x14ac:dyDescent="0.25"/>
    <row r="4773" ht="15" customHeight="1" x14ac:dyDescent="0.25"/>
    <row r="4774" ht="15" customHeight="1" x14ac:dyDescent="0.25"/>
    <row r="4775" ht="15" customHeight="1" x14ac:dyDescent="0.25"/>
    <row r="4776" ht="15" customHeight="1" x14ac:dyDescent="0.25"/>
    <row r="4777" ht="15" customHeight="1" x14ac:dyDescent="0.25"/>
    <row r="4778" ht="15" customHeight="1" x14ac:dyDescent="0.25"/>
    <row r="4779" ht="15" customHeight="1" x14ac:dyDescent="0.25"/>
    <row r="4780" ht="15" customHeight="1" x14ac:dyDescent="0.25"/>
    <row r="4781" ht="15" customHeight="1" x14ac:dyDescent="0.25"/>
    <row r="4782" ht="15" customHeight="1" x14ac:dyDescent="0.25"/>
    <row r="4783" ht="15" customHeight="1" x14ac:dyDescent="0.25"/>
    <row r="4784" ht="15" customHeight="1" x14ac:dyDescent="0.25"/>
    <row r="4785" ht="15" customHeight="1" x14ac:dyDescent="0.25"/>
    <row r="4786" ht="15" customHeight="1" x14ac:dyDescent="0.25"/>
    <row r="4787" ht="15" customHeight="1" x14ac:dyDescent="0.25"/>
    <row r="4788" ht="15" customHeight="1" x14ac:dyDescent="0.25"/>
    <row r="4789" ht="15" customHeight="1" x14ac:dyDescent="0.25"/>
    <row r="4790" ht="15" customHeight="1" x14ac:dyDescent="0.25"/>
    <row r="4791" ht="15" customHeight="1" x14ac:dyDescent="0.25"/>
    <row r="4792" ht="15" customHeight="1" x14ac:dyDescent="0.25"/>
    <row r="4793" ht="15" customHeight="1" x14ac:dyDescent="0.25"/>
    <row r="4794" ht="15" customHeight="1" x14ac:dyDescent="0.25"/>
    <row r="4795" ht="15" customHeight="1" x14ac:dyDescent="0.25"/>
    <row r="4796" ht="15" customHeight="1" x14ac:dyDescent="0.25"/>
    <row r="4797" ht="15" customHeight="1" x14ac:dyDescent="0.25"/>
    <row r="4798" ht="15" customHeight="1" x14ac:dyDescent="0.25"/>
    <row r="4799" ht="15" customHeight="1" x14ac:dyDescent="0.25"/>
    <row r="4800" ht="15" customHeight="1" x14ac:dyDescent="0.25"/>
    <row r="4801" ht="15" customHeight="1" x14ac:dyDescent="0.25"/>
    <row r="4802" ht="15" customHeight="1" x14ac:dyDescent="0.25"/>
    <row r="4803" ht="15" customHeight="1" x14ac:dyDescent="0.25"/>
    <row r="4804" ht="15" customHeight="1" x14ac:dyDescent="0.25"/>
    <row r="4805" ht="15" customHeight="1" x14ac:dyDescent="0.25"/>
    <row r="4806" ht="15" customHeight="1" x14ac:dyDescent="0.25"/>
    <row r="4807" ht="15" customHeight="1" x14ac:dyDescent="0.25"/>
    <row r="4808" ht="15" customHeight="1" x14ac:dyDescent="0.25"/>
    <row r="4809" ht="15" customHeight="1" x14ac:dyDescent="0.25"/>
    <row r="4810" ht="15" customHeight="1" x14ac:dyDescent="0.25"/>
    <row r="4811" ht="15" customHeight="1" x14ac:dyDescent="0.25"/>
    <row r="4812" ht="15" customHeight="1" x14ac:dyDescent="0.25"/>
    <row r="4813" ht="15" customHeight="1" x14ac:dyDescent="0.25"/>
    <row r="4814" ht="15" customHeight="1" x14ac:dyDescent="0.25"/>
    <row r="4815" ht="15" customHeight="1" x14ac:dyDescent="0.25"/>
    <row r="4816" ht="15" customHeight="1" x14ac:dyDescent="0.25"/>
    <row r="4817" ht="15" customHeight="1" x14ac:dyDescent="0.25"/>
    <row r="4818" ht="15" customHeight="1" x14ac:dyDescent="0.25"/>
    <row r="4819" ht="15" customHeight="1" x14ac:dyDescent="0.25"/>
    <row r="4820" ht="15" customHeight="1" x14ac:dyDescent="0.25"/>
    <row r="4821" ht="15" customHeight="1" x14ac:dyDescent="0.25"/>
    <row r="4822" ht="15" customHeight="1" x14ac:dyDescent="0.25"/>
    <row r="4823" ht="15" customHeight="1" x14ac:dyDescent="0.25"/>
    <row r="4824" ht="15" customHeight="1" x14ac:dyDescent="0.25"/>
    <row r="4825" ht="15" customHeight="1" x14ac:dyDescent="0.25"/>
    <row r="4826" ht="15" customHeight="1" x14ac:dyDescent="0.25"/>
    <row r="4827" ht="15" customHeight="1" x14ac:dyDescent="0.25"/>
    <row r="4828" ht="15" customHeight="1" x14ac:dyDescent="0.25"/>
    <row r="4829" ht="15" customHeight="1" x14ac:dyDescent="0.25"/>
    <row r="4830" ht="15" customHeight="1" x14ac:dyDescent="0.25"/>
    <row r="4831" ht="15" customHeight="1" x14ac:dyDescent="0.25"/>
    <row r="4832" ht="15" customHeight="1" x14ac:dyDescent="0.25"/>
    <row r="4833" ht="15" customHeight="1" x14ac:dyDescent="0.25"/>
    <row r="4834" ht="15" customHeight="1" x14ac:dyDescent="0.25"/>
    <row r="4835" ht="15" customHeight="1" x14ac:dyDescent="0.25"/>
    <row r="4836" ht="15" customHeight="1" x14ac:dyDescent="0.25"/>
    <row r="4837" ht="15" customHeight="1" x14ac:dyDescent="0.25"/>
    <row r="4838" ht="15" customHeight="1" x14ac:dyDescent="0.25"/>
    <row r="4839" ht="15" customHeight="1" x14ac:dyDescent="0.25"/>
    <row r="4840" ht="15" customHeight="1" x14ac:dyDescent="0.25"/>
    <row r="4841" ht="15" customHeight="1" x14ac:dyDescent="0.25"/>
    <row r="4842" ht="15" customHeight="1" x14ac:dyDescent="0.25"/>
    <row r="4843" ht="15" customHeight="1" x14ac:dyDescent="0.25"/>
    <row r="4844" ht="15" customHeight="1" x14ac:dyDescent="0.25"/>
    <row r="4845" ht="15" customHeight="1" x14ac:dyDescent="0.25"/>
    <row r="4846" ht="15" customHeight="1" x14ac:dyDescent="0.25"/>
    <row r="4847" ht="15" customHeight="1" x14ac:dyDescent="0.25"/>
    <row r="4848" ht="15" customHeight="1" x14ac:dyDescent="0.25"/>
    <row r="4849" ht="15" customHeight="1" x14ac:dyDescent="0.25"/>
    <row r="4850" ht="15" customHeight="1" x14ac:dyDescent="0.25"/>
    <row r="4851" ht="15" customHeight="1" x14ac:dyDescent="0.25"/>
    <row r="4852" ht="15" customHeight="1" x14ac:dyDescent="0.25"/>
    <row r="4853" ht="15" customHeight="1" x14ac:dyDescent="0.25"/>
    <row r="4854" ht="15" customHeight="1" x14ac:dyDescent="0.25"/>
    <row r="4855" ht="15" customHeight="1" x14ac:dyDescent="0.25"/>
    <row r="4856" ht="15" customHeight="1" x14ac:dyDescent="0.25"/>
    <row r="4857" ht="15" customHeight="1" x14ac:dyDescent="0.25"/>
    <row r="4858" ht="15" customHeight="1" x14ac:dyDescent="0.25"/>
    <row r="4859" ht="15" customHeight="1" x14ac:dyDescent="0.25"/>
    <row r="4860" ht="15" customHeight="1" x14ac:dyDescent="0.25"/>
    <row r="4861" ht="15" customHeight="1" x14ac:dyDescent="0.25"/>
    <row r="4862" ht="15" customHeight="1" x14ac:dyDescent="0.25"/>
    <row r="4863" ht="15" customHeight="1" x14ac:dyDescent="0.25"/>
    <row r="4864" ht="15" customHeight="1" x14ac:dyDescent="0.25"/>
    <row r="4865" ht="15" customHeight="1" x14ac:dyDescent="0.25"/>
    <row r="4866" ht="15" customHeight="1" x14ac:dyDescent="0.25"/>
    <row r="4867" ht="15" customHeight="1" x14ac:dyDescent="0.25"/>
    <row r="4868" ht="15" customHeight="1" x14ac:dyDescent="0.25"/>
    <row r="4869" ht="15" customHeight="1" x14ac:dyDescent="0.25"/>
    <row r="4870" ht="15" customHeight="1" x14ac:dyDescent="0.25"/>
    <row r="4871" ht="15" customHeight="1" x14ac:dyDescent="0.25"/>
    <row r="4872" ht="15" customHeight="1" x14ac:dyDescent="0.25"/>
    <row r="4873" ht="15" customHeight="1" x14ac:dyDescent="0.25"/>
    <row r="4874" ht="15" customHeight="1" x14ac:dyDescent="0.25"/>
    <row r="4875" ht="15" customHeight="1" x14ac:dyDescent="0.25"/>
    <row r="4876" ht="15" customHeight="1" x14ac:dyDescent="0.25"/>
    <row r="4877" ht="15" customHeight="1" x14ac:dyDescent="0.25"/>
    <row r="4878" ht="15" customHeight="1" x14ac:dyDescent="0.25"/>
    <row r="4879" ht="15" customHeight="1" x14ac:dyDescent="0.25"/>
    <row r="4880" ht="15" customHeight="1" x14ac:dyDescent="0.25"/>
    <row r="4881" ht="15" customHeight="1" x14ac:dyDescent="0.25"/>
    <row r="4882" ht="15" customHeight="1" x14ac:dyDescent="0.25"/>
    <row r="4883" ht="15" customHeight="1" x14ac:dyDescent="0.25"/>
    <row r="4884" ht="15" customHeight="1" x14ac:dyDescent="0.25"/>
    <row r="4885" ht="15" customHeight="1" x14ac:dyDescent="0.25"/>
    <row r="4886" ht="15" customHeight="1" x14ac:dyDescent="0.25"/>
    <row r="4887" ht="15" customHeight="1" x14ac:dyDescent="0.25"/>
    <row r="4888" ht="15" customHeight="1" x14ac:dyDescent="0.25"/>
    <row r="4889" ht="15" customHeight="1" x14ac:dyDescent="0.25"/>
    <row r="4890" ht="15" customHeight="1" x14ac:dyDescent="0.25"/>
    <row r="4891" ht="15" customHeight="1" x14ac:dyDescent="0.25"/>
    <row r="4892" ht="15" customHeight="1" x14ac:dyDescent="0.25"/>
    <row r="4893" ht="15" customHeight="1" x14ac:dyDescent="0.25"/>
    <row r="4894" ht="15" customHeight="1" x14ac:dyDescent="0.25"/>
    <row r="4895" ht="15" customHeight="1" x14ac:dyDescent="0.25"/>
    <row r="4896" ht="15" customHeight="1" x14ac:dyDescent="0.25"/>
    <row r="4897" ht="15" customHeight="1" x14ac:dyDescent="0.25"/>
    <row r="4898" ht="15" customHeight="1" x14ac:dyDescent="0.25"/>
    <row r="4899" ht="15" customHeight="1" x14ac:dyDescent="0.25"/>
    <row r="4900" ht="15" customHeight="1" x14ac:dyDescent="0.25"/>
    <row r="4901" ht="15" customHeight="1" x14ac:dyDescent="0.25"/>
    <row r="4902" ht="15" customHeight="1" x14ac:dyDescent="0.25"/>
    <row r="4903" ht="15" customHeight="1" x14ac:dyDescent="0.25"/>
    <row r="4904" ht="15" customHeight="1" x14ac:dyDescent="0.25"/>
    <row r="4905" ht="15" customHeight="1" x14ac:dyDescent="0.25"/>
    <row r="4906" ht="15" customHeight="1" x14ac:dyDescent="0.25"/>
    <row r="4907" ht="15" customHeight="1" x14ac:dyDescent="0.25"/>
    <row r="4908" ht="15" customHeight="1" x14ac:dyDescent="0.25"/>
    <row r="4909" ht="15" customHeight="1" x14ac:dyDescent="0.25"/>
    <row r="4910" ht="15" customHeight="1" x14ac:dyDescent="0.25"/>
    <row r="4911" ht="15" customHeight="1" x14ac:dyDescent="0.25"/>
    <row r="4912" ht="15" customHeight="1" x14ac:dyDescent="0.25"/>
    <row r="4913" ht="15" customHeight="1" x14ac:dyDescent="0.25"/>
    <row r="4914" ht="15" customHeight="1" x14ac:dyDescent="0.25"/>
    <row r="4915" ht="15" customHeight="1" x14ac:dyDescent="0.25"/>
    <row r="4916" ht="15" customHeight="1" x14ac:dyDescent="0.25"/>
    <row r="4917" ht="15" customHeight="1" x14ac:dyDescent="0.25"/>
    <row r="4918" ht="15" customHeight="1" x14ac:dyDescent="0.25"/>
    <row r="4919" ht="15" customHeight="1" x14ac:dyDescent="0.25"/>
    <row r="4920" ht="15" customHeight="1" x14ac:dyDescent="0.25"/>
    <row r="4921" ht="15" customHeight="1" x14ac:dyDescent="0.25"/>
    <row r="4922" ht="15" customHeight="1" x14ac:dyDescent="0.25"/>
    <row r="4923" ht="15" customHeight="1" x14ac:dyDescent="0.25"/>
    <row r="4924" ht="15" customHeight="1" x14ac:dyDescent="0.25"/>
    <row r="4925" ht="15" customHeight="1" x14ac:dyDescent="0.25"/>
    <row r="4926" ht="15" customHeight="1" x14ac:dyDescent="0.25"/>
    <row r="4927" ht="15" customHeight="1" x14ac:dyDescent="0.25"/>
    <row r="4928" ht="15" customHeight="1" x14ac:dyDescent="0.25"/>
    <row r="4929" ht="15" customHeight="1" x14ac:dyDescent="0.25"/>
    <row r="4930" ht="15" customHeight="1" x14ac:dyDescent="0.25"/>
    <row r="4931" ht="15" customHeight="1" x14ac:dyDescent="0.25"/>
    <row r="4932" ht="15" customHeight="1" x14ac:dyDescent="0.25"/>
    <row r="4933" ht="15" customHeight="1" x14ac:dyDescent="0.25"/>
    <row r="4934" ht="15" customHeight="1" x14ac:dyDescent="0.25"/>
    <row r="4935" ht="15" customHeight="1" x14ac:dyDescent="0.25"/>
    <row r="4936" ht="15" customHeight="1" x14ac:dyDescent="0.25"/>
    <row r="4937" ht="15" customHeight="1" x14ac:dyDescent="0.25"/>
    <row r="4938" ht="15" customHeight="1" x14ac:dyDescent="0.25"/>
    <row r="4939" ht="15" customHeight="1" x14ac:dyDescent="0.25"/>
    <row r="4940" ht="15" customHeight="1" x14ac:dyDescent="0.25"/>
    <row r="4941" ht="15" customHeight="1" x14ac:dyDescent="0.25"/>
    <row r="4942" ht="15" customHeight="1" x14ac:dyDescent="0.25"/>
    <row r="4943" ht="15" customHeight="1" x14ac:dyDescent="0.25"/>
    <row r="4944" ht="15" customHeight="1" x14ac:dyDescent="0.25"/>
    <row r="4945" ht="15" customHeight="1" x14ac:dyDescent="0.25"/>
    <row r="4946" ht="15" customHeight="1" x14ac:dyDescent="0.25"/>
    <row r="4947" ht="15" customHeight="1" x14ac:dyDescent="0.25"/>
    <row r="4948" ht="15" customHeight="1" x14ac:dyDescent="0.25"/>
    <row r="4949" ht="15" customHeight="1" x14ac:dyDescent="0.25"/>
    <row r="4950" ht="15" customHeight="1" x14ac:dyDescent="0.25"/>
    <row r="4951" ht="15" customHeight="1" x14ac:dyDescent="0.25"/>
    <row r="4952" ht="15" customHeight="1" x14ac:dyDescent="0.25"/>
    <row r="4953" ht="15" customHeight="1" x14ac:dyDescent="0.25"/>
    <row r="4954" ht="15" customHeight="1" x14ac:dyDescent="0.25"/>
    <row r="4955" ht="15" customHeight="1" x14ac:dyDescent="0.25"/>
    <row r="4956" ht="15" customHeight="1" x14ac:dyDescent="0.25"/>
    <row r="4957" ht="15" customHeight="1" x14ac:dyDescent="0.25"/>
    <row r="4958" ht="15" customHeight="1" x14ac:dyDescent="0.25"/>
    <row r="4959" ht="15" customHeight="1" x14ac:dyDescent="0.25"/>
    <row r="4960" ht="15" customHeight="1" x14ac:dyDescent="0.25"/>
    <row r="4961" ht="15" customHeight="1" x14ac:dyDescent="0.25"/>
    <row r="4962" ht="15" customHeight="1" x14ac:dyDescent="0.25"/>
    <row r="4963" ht="15" customHeight="1" x14ac:dyDescent="0.25"/>
    <row r="4964" ht="15" customHeight="1" x14ac:dyDescent="0.25"/>
    <row r="4965" ht="15" customHeight="1" x14ac:dyDescent="0.25"/>
    <row r="4966" ht="15" customHeight="1" x14ac:dyDescent="0.25"/>
    <row r="4967" ht="15" customHeight="1" x14ac:dyDescent="0.25"/>
    <row r="4968" ht="15" customHeight="1" x14ac:dyDescent="0.25"/>
    <row r="4969" ht="15" customHeight="1" x14ac:dyDescent="0.25"/>
    <row r="4970" ht="15" customHeight="1" x14ac:dyDescent="0.25"/>
    <row r="4971" ht="15" customHeight="1" x14ac:dyDescent="0.25"/>
    <row r="4972" ht="15" customHeight="1" x14ac:dyDescent="0.25"/>
    <row r="4973" ht="15" customHeight="1" x14ac:dyDescent="0.25"/>
    <row r="4974" ht="15" customHeight="1" x14ac:dyDescent="0.25"/>
    <row r="4975" ht="15" customHeight="1" x14ac:dyDescent="0.25"/>
    <row r="4976" ht="15" customHeight="1" x14ac:dyDescent="0.25"/>
    <row r="4977" ht="15" customHeight="1" x14ac:dyDescent="0.25"/>
    <row r="4978" ht="15" customHeight="1" x14ac:dyDescent="0.25"/>
    <row r="4979" ht="15" customHeight="1" x14ac:dyDescent="0.25"/>
    <row r="4980" ht="15" customHeight="1" x14ac:dyDescent="0.25"/>
    <row r="4981" ht="15" customHeight="1" x14ac:dyDescent="0.25"/>
    <row r="4982" ht="15" customHeight="1" x14ac:dyDescent="0.25"/>
    <row r="4983" ht="15" customHeight="1" x14ac:dyDescent="0.25"/>
    <row r="4984" ht="15" customHeight="1" x14ac:dyDescent="0.25"/>
    <row r="4985" ht="15" customHeight="1" x14ac:dyDescent="0.25"/>
    <row r="4986" ht="15" customHeight="1" x14ac:dyDescent="0.25"/>
    <row r="4987" ht="15" customHeight="1" x14ac:dyDescent="0.25"/>
    <row r="4988" ht="15" customHeight="1" x14ac:dyDescent="0.25"/>
    <row r="4989" ht="15" customHeight="1" x14ac:dyDescent="0.25"/>
    <row r="4990" ht="15" customHeight="1" x14ac:dyDescent="0.25"/>
    <row r="4991" ht="15" customHeight="1" x14ac:dyDescent="0.25"/>
    <row r="4992" ht="15" customHeight="1" x14ac:dyDescent="0.25"/>
    <row r="4993" ht="15" customHeight="1" x14ac:dyDescent="0.25"/>
    <row r="4994" ht="15" customHeight="1" x14ac:dyDescent="0.25"/>
    <row r="4995" ht="15" customHeight="1" x14ac:dyDescent="0.25"/>
    <row r="4996" ht="15" customHeight="1" x14ac:dyDescent="0.25"/>
    <row r="4997" ht="15" customHeight="1" x14ac:dyDescent="0.25"/>
    <row r="4998" ht="15" customHeight="1" x14ac:dyDescent="0.25"/>
    <row r="4999" ht="15" customHeight="1" x14ac:dyDescent="0.25"/>
    <row r="5000" ht="15" customHeight="1" x14ac:dyDescent="0.25"/>
    <row r="5001" ht="15" customHeight="1" x14ac:dyDescent="0.25"/>
    <row r="5002" ht="15" customHeight="1" x14ac:dyDescent="0.25"/>
    <row r="5003" ht="15" customHeight="1" x14ac:dyDescent="0.25"/>
    <row r="5004" ht="15" customHeight="1" x14ac:dyDescent="0.25"/>
    <row r="5005" ht="15" customHeight="1" x14ac:dyDescent="0.25"/>
    <row r="5006" ht="15" customHeight="1" x14ac:dyDescent="0.25"/>
    <row r="5007" ht="15" customHeight="1" x14ac:dyDescent="0.25"/>
    <row r="5008" ht="15" customHeight="1" x14ac:dyDescent="0.25"/>
    <row r="5009" ht="15" customHeight="1" x14ac:dyDescent="0.25"/>
    <row r="5010" ht="15" customHeight="1" x14ac:dyDescent="0.25"/>
    <row r="5011" ht="15" customHeight="1" x14ac:dyDescent="0.25"/>
    <row r="5012" ht="15" customHeight="1" x14ac:dyDescent="0.25"/>
    <row r="5013" ht="15" customHeight="1" x14ac:dyDescent="0.25"/>
    <row r="5014" ht="15" customHeight="1" x14ac:dyDescent="0.25"/>
    <row r="5015" ht="15" customHeight="1" x14ac:dyDescent="0.25"/>
    <row r="5016" ht="15" customHeight="1" x14ac:dyDescent="0.25"/>
    <row r="5017" ht="15" customHeight="1" x14ac:dyDescent="0.25"/>
    <row r="5018" ht="15" customHeight="1" x14ac:dyDescent="0.25"/>
    <row r="5019" ht="15" customHeight="1" x14ac:dyDescent="0.25"/>
    <row r="5020" ht="15" customHeight="1" x14ac:dyDescent="0.25"/>
    <row r="5021" ht="15" customHeight="1" x14ac:dyDescent="0.25"/>
    <row r="5022" ht="15" customHeight="1" x14ac:dyDescent="0.25"/>
    <row r="5023" ht="15" customHeight="1" x14ac:dyDescent="0.25"/>
    <row r="5024" ht="15" customHeight="1" x14ac:dyDescent="0.25"/>
    <row r="5025" ht="15" customHeight="1" x14ac:dyDescent="0.25"/>
    <row r="5026" ht="15" customHeight="1" x14ac:dyDescent="0.25"/>
    <row r="5027" ht="15" customHeight="1" x14ac:dyDescent="0.25"/>
    <row r="5028" ht="15" customHeight="1" x14ac:dyDescent="0.25"/>
    <row r="5029" ht="15" customHeight="1" x14ac:dyDescent="0.25"/>
    <row r="5030" ht="15" customHeight="1" x14ac:dyDescent="0.25"/>
    <row r="5031" ht="15" customHeight="1" x14ac:dyDescent="0.25"/>
    <row r="5032" ht="15" customHeight="1" x14ac:dyDescent="0.25"/>
    <row r="5033" ht="15" customHeight="1" x14ac:dyDescent="0.25"/>
    <row r="5034" ht="15" customHeight="1" x14ac:dyDescent="0.25"/>
    <row r="5035" ht="15" customHeight="1" x14ac:dyDescent="0.25"/>
    <row r="5036" ht="15" customHeight="1" x14ac:dyDescent="0.25"/>
    <row r="5037" ht="15" customHeight="1" x14ac:dyDescent="0.25"/>
    <row r="5038" ht="15" customHeight="1" x14ac:dyDescent="0.25"/>
    <row r="5039" ht="15" customHeight="1" x14ac:dyDescent="0.25"/>
    <row r="5040" ht="15" customHeight="1" x14ac:dyDescent="0.25"/>
    <row r="5041" ht="15" customHeight="1" x14ac:dyDescent="0.25"/>
    <row r="5042" ht="15" customHeight="1" x14ac:dyDescent="0.25"/>
    <row r="5043" ht="15" customHeight="1" x14ac:dyDescent="0.25"/>
    <row r="5044" ht="15" customHeight="1" x14ac:dyDescent="0.25"/>
    <row r="5045" ht="15" customHeight="1" x14ac:dyDescent="0.25"/>
    <row r="5046" ht="15" customHeight="1" x14ac:dyDescent="0.25"/>
    <row r="5047" ht="15" customHeight="1" x14ac:dyDescent="0.25"/>
    <row r="5048" ht="15" customHeight="1" x14ac:dyDescent="0.25"/>
    <row r="5049" ht="15" customHeight="1" x14ac:dyDescent="0.25"/>
    <row r="5050" ht="15" customHeight="1" x14ac:dyDescent="0.25"/>
    <row r="5051" ht="15" customHeight="1" x14ac:dyDescent="0.25"/>
    <row r="5052" ht="15" customHeight="1" x14ac:dyDescent="0.25"/>
    <row r="5053" ht="15" customHeight="1" x14ac:dyDescent="0.25"/>
    <row r="5054" ht="15" customHeight="1" x14ac:dyDescent="0.25"/>
    <row r="5055" ht="15" customHeight="1" x14ac:dyDescent="0.25"/>
    <row r="5056" ht="15" customHeight="1" x14ac:dyDescent="0.25"/>
    <row r="5057" ht="15" customHeight="1" x14ac:dyDescent="0.25"/>
    <row r="5058" ht="15" customHeight="1" x14ac:dyDescent="0.25"/>
    <row r="5059" ht="15" customHeight="1" x14ac:dyDescent="0.25"/>
    <row r="5060" ht="15" customHeight="1" x14ac:dyDescent="0.25"/>
    <row r="5061" ht="15" customHeight="1" x14ac:dyDescent="0.25"/>
    <row r="5062" ht="15" customHeight="1" x14ac:dyDescent="0.25"/>
    <row r="5063" ht="15" customHeight="1" x14ac:dyDescent="0.25"/>
    <row r="5064" ht="15" customHeight="1" x14ac:dyDescent="0.25"/>
    <row r="5065" ht="15" customHeight="1" x14ac:dyDescent="0.25"/>
    <row r="5066" ht="15" customHeight="1" x14ac:dyDescent="0.25"/>
    <row r="5067" ht="15" customHeight="1" x14ac:dyDescent="0.25"/>
    <row r="5068" ht="15" customHeight="1" x14ac:dyDescent="0.25"/>
    <row r="5069" ht="15" customHeight="1" x14ac:dyDescent="0.25"/>
    <row r="5070" ht="15" customHeight="1" x14ac:dyDescent="0.25"/>
    <row r="5071" ht="15" customHeight="1" x14ac:dyDescent="0.25"/>
    <row r="5072" ht="15" customHeight="1" x14ac:dyDescent="0.25"/>
    <row r="5073" ht="15" customHeight="1" x14ac:dyDescent="0.25"/>
    <row r="5074" ht="15" customHeight="1" x14ac:dyDescent="0.25"/>
    <row r="5075" ht="15" customHeight="1" x14ac:dyDescent="0.25"/>
    <row r="5076" ht="15" customHeight="1" x14ac:dyDescent="0.25"/>
    <row r="5077" ht="15" customHeight="1" x14ac:dyDescent="0.25"/>
    <row r="5078" ht="15" customHeight="1" x14ac:dyDescent="0.25"/>
    <row r="5079" ht="15" customHeight="1" x14ac:dyDescent="0.25"/>
    <row r="5080" ht="15" customHeight="1" x14ac:dyDescent="0.25"/>
    <row r="5081" ht="15" customHeight="1" x14ac:dyDescent="0.25"/>
    <row r="5082" ht="15" customHeight="1" x14ac:dyDescent="0.25"/>
    <row r="5083" ht="15" customHeight="1" x14ac:dyDescent="0.25"/>
    <row r="5084" ht="15" customHeight="1" x14ac:dyDescent="0.25"/>
    <row r="5085" ht="15" customHeight="1" x14ac:dyDescent="0.25"/>
    <row r="5086" ht="15" customHeight="1" x14ac:dyDescent="0.25"/>
    <row r="5087" ht="15" customHeight="1" x14ac:dyDescent="0.25"/>
    <row r="5088" ht="15" customHeight="1" x14ac:dyDescent="0.25"/>
    <row r="5089" ht="15" customHeight="1" x14ac:dyDescent="0.25"/>
    <row r="5090" ht="15" customHeight="1" x14ac:dyDescent="0.25"/>
    <row r="5091" ht="15" customHeight="1" x14ac:dyDescent="0.25"/>
    <row r="5092" ht="15" customHeight="1" x14ac:dyDescent="0.25"/>
    <row r="5093" ht="15" customHeight="1" x14ac:dyDescent="0.25"/>
    <row r="5094" ht="15" customHeight="1" x14ac:dyDescent="0.25"/>
    <row r="5095" ht="15" customHeight="1" x14ac:dyDescent="0.25"/>
    <row r="5096" ht="15" customHeight="1" x14ac:dyDescent="0.25"/>
    <row r="5097" ht="15" customHeight="1" x14ac:dyDescent="0.25"/>
    <row r="5098" ht="15" customHeight="1" x14ac:dyDescent="0.25"/>
    <row r="5099" ht="15" customHeight="1" x14ac:dyDescent="0.25"/>
    <row r="5100" ht="15" customHeight="1" x14ac:dyDescent="0.25"/>
    <row r="5101" ht="15" customHeight="1" x14ac:dyDescent="0.25"/>
    <row r="5102" ht="15" customHeight="1" x14ac:dyDescent="0.25"/>
    <row r="5103" ht="15" customHeight="1" x14ac:dyDescent="0.25"/>
    <row r="5104" ht="15" customHeight="1" x14ac:dyDescent="0.25"/>
    <row r="5105" ht="15" customHeight="1" x14ac:dyDescent="0.25"/>
    <row r="5106" ht="15" customHeight="1" x14ac:dyDescent="0.25"/>
    <row r="5107" ht="15" customHeight="1" x14ac:dyDescent="0.25"/>
    <row r="5108" ht="15" customHeight="1" x14ac:dyDescent="0.25"/>
    <row r="5109" ht="15" customHeight="1" x14ac:dyDescent="0.25"/>
    <row r="5110" ht="15" customHeight="1" x14ac:dyDescent="0.25"/>
    <row r="5111" ht="15" customHeight="1" x14ac:dyDescent="0.25"/>
    <row r="5112" ht="15" customHeight="1" x14ac:dyDescent="0.25"/>
    <row r="5113" ht="15" customHeight="1" x14ac:dyDescent="0.25"/>
    <row r="5114" ht="15" customHeight="1" x14ac:dyDescent="0.25"/>
    <row r="5115" ht="15" customHeight="1" x14ac:dyDescent="0.25"/>
    <row r="5116" ht="15" customHeight="1" x14ac:dyDescent="0.25"/>
    <row r="5117" ht="15" customHeight="1" x14ac:dyDescent="0.25"/>
    <row r="5118" ht="15" customHeight="1" x14ac:dyDescent="0.25"/>
    <row r="5119" ht="15" customHeight="1" x14ac:dyDescent="0.25"/>
    <row r="5120" ht="15" customHeight="1" x14ac:dyDescent="0.25"/>
    <row r="5121" ht="15" customHeight="1" x14ac:dyDescent="0.25"/>
    <row r="5122" ht="15" customHeight="1" x14ac:dyDescent="0.25"/>
    <row r="5123" ht="15" customHeight="1" x14ac:dyDescent="0.25"/>
    <row r="5124" ht="15" customHeight="1" x14ac:dyDescent="0.25"/>
    <row r="5125" ht="15" customHeight="1" x14ac:dyDescent="0.25"/>
    <row r="5126" ht="15" customHeight="1" x14ac:dyDescent="0.25"/>
    <row r="5127" ht="15" customHeight="1" x14ac:dyDescent="0.25"/>
    <row r="5128" ht="15" customHeight="1" x14ac:dyDescent="0.25"/>
    <row r="5129" ht="15" customHeight="1" x14ac:dyDescent="0.25"/>
    <row r="5130" ht="15" customHeight="1" x14ac:dyDescent="0.25"/>
    <row r="5131" ht="15" customHeight="1" x14ac:dyDescent="0.25"/>
    <row r="5132" ht="15" customHeight="1" x14ac:dyDescent="0.25"/>
    <row r="5133" ht="15" customHeight="1" x14ac:dyDescent="0.25"/>
    <row r="5134" ht="15" customHeight="1" x14ac:dyDescent="0.25"/>
    <row r="5135" ht="15" customHeight="1" x14ac:dyDescent="0.25"/>
    <row r="5136" ht="15" customHeight="1" x14ac:dyDescent="0.25"/>
    <row r="5137" ht="15" customHeight="1" x14ac:dyDescent="0.25"/>
    <row r="5138" ht="15" customHeight="1" x14ac:dyDescent="0.25"/>
    <row r="5139" ht="15" customHeight="1" x14ac:dyDescent="0.25"/>
    <row r="5140" ht="15" customHeight="1" x14ac:dyDescent="0.25"/>
    <row r="5141" ht="15" customHeight="1" x14ac:dyDescent="0.25"/>
    <row r="5142" ht="15" customHeight="1" x14ac:dyDescent="0.25"/>
    <row r="5143" ht="15" customHeight="1" x14ac:dyDescent="0.25"/>
    <row r="5144" ht="15" customHeight="1" x14ac:dyDescent="0.25"/>
    <row r="5145" ht="15" customHeight="1" x14ac:dyDescent="0.25"/>
    <row r="5146" ht="15" customHeight="1" x14ac:dyDescent="0.25"/>
    <row r="5147" ht="15" customHeight="1" x14ac:dyDescent="0.25"/>
    <row r="5148" ht="15" customHeight="1" x14ac:dyDescent="0.25"/>
    <row r="5149" ht="15" customHeight="1" x14ac:dyDescent="0.25"/>
    <row r="5150" ht="15" customHeight="1" x14ac:dyDescent="0.25"/>
    <row r="5151" ht="15" customHeight="1" x14ac:dyDescent="0.25"/>
    <row r="5152" ht="15" customHeight="1" x14ac:dyDescent="0.25"/>
    <row r="5153" ht="15" customHeight="1" x14ac:dyDescent="0.25"/>
    <row r="5154" ht="15" customHeight="1" x14ac:dyDescent="0.25"/>
    <row r="5155" ht="15" customHeight="1" x14ac:dyDescent="0.25"/>
    <row r="5156" ht="15" customHeight="1" x14ac:dyDescent="0.25"/>
    <row r="5157" ht="15" customHeight="1" x14ac:dyDescent="0.25"/>
    <row r="5158" ht="15" customHeight="1" x14ac:dyDescent="0.25"/>
    <row r="5159" ht="15" customHeight="1" x14ac:dyDescent="0.25"/>
    <row r="5160" ht="15" customHeight="1" x14ac:dyDescent="0.25"/>
    <row r="5161" ht="15" customHeight="1" x14ac:dyDescent="0.25"/>
    <row r="5162" ht="15" customHeight="1" x14ac:dyDescent="0.25"/>
    <row r="5163" ht="15" customHeight="1" x14ac:dyDescent="0.25"/>
    <row r="5164" ht="15" customHeight="1" x14ac:dyDescent="0.25"/>
    <row r="5165" ht="15" customHeight="1" x14ac:dyDescent="0.25"/>
    <row r="5166" ht="15" customHeight="1" x14ac:dyDescent="0.25"/>
    <row r="5167" ht="15" customHeight="1" x14ac:dyDescent="0.25"/>
    <row r="5168" ht="15" customHeight="1" x14ac:dyDescent="0.25"/>
    <row r="5169" ht="15" customHeight="1" x14ac:dyDescent="0.25"/>
    <row r="5170" ht="15" customHeight="1" x14ac:dyDescent="0.25"/>
    <row r="5171" ht="15" customHeight="1" x14ac:dyDescent="0.25"/>
    <row r="5172" ht="15" customHeight="1" x14ac:dyDescent="0.25"/>
    <row r="5173" ht="15" customHeight="1" x14ac:dyDescent="0.25"/>
    <row r="5174" ht="15" customHeight="1" x14ac:dyDescent="0.25"/>
    <row r="5175" ht="15" customHeight="1" x14ac:dyDescent="0.25"/>
    <row r="5176" ht="15" customHeight="1" x14ac:dyDescent="0.25"/>
    <row r="5177" ht="15" customHeight="1" x14ac:dyDescent="0.25"/>
    <row r="5178" ht="15" customHeight="1" x14ac:dyDescent="0.25"/>
    <row r="5179" ht="15" customHeight="1" x14ac:dyDescent="0.25"/>
    <row r="5180" ht="15" customHeight="1" x14ac:dyDescent="0.25"/>
    <row r="5181" ht="15" customHeight="1" x14ac:dyDescent="0.25"/>
    <row r="5182" ht="15" customHeight="1" x14ac:dyDescent="0.25"/>
    <row r="5183" ht="15" customHeight="1" x14ac:dyDescent="0.25"/>
    <row r="5184" ht="15" customHeight="1" x14ac:dyDescent="0.25"/>
    <row r="5185" ht="15" customHeight="1" x14ac:dyDescent="0.25"/>
    <row r="5186" ht="15" customHeight="1" x14ac:dyDescent="0.25"/>
    <row r="5187" ht="15" customHeight="1" x14ac:dyDescent="0.25"/>
    <row r="5188" ht="15" customHeight="1" x14ac:dyDescent="0.25"/>
    <row r="5189" ht="15" customHeight="1" x14ac:dyDescent="0.25"/>
    <row r="5190" ht="15" customHeight="1" x14ac:dyDescent="0.25"/>
    <row r="5191" ht="15" customHeight="1" x14ac:dyDescent="0.25"/>
    <row r="5192" ht="15" customHeight="1" x14ac:dyDescent="0.25"/>
    <row r="5193" ht="15" customHeight="1" x14ac:dyDescent="0.25"/>
    <row r="5194" ht="15" customHeight="1" x14ac:dyDescent="0.25"/>
    <row r="5195" ht="15" customHeight="1" x14ac:dyDescent="0.25"/>
    <row r="5196" ht="15" customHeight="1" x14ac:dyDescent="0.25"/>
    <row r="5197" ht="15" customHeight="1" x14ac:dyDescent="0.25"/>
    <row r="5198" ht="15" customHeight="1" x14ac:dyDescent="0.25"/>
    <row r="5199" ht="15" customHeight="1" x14ac:dyDescent="0.25"/>
    <row r="5200" ht="15" customHeight="1" x14ac:dyDescent="0.25"/>
    <row r="5201" ht="15" customHeight="1" x14ac:dyDescent="0.25"/>
    <row r="5202" ht="15" customHeight="1" x14ac:dyDescent="0.25"/>
    <row r="5203" ht="15" customHeight="1" x14ac:dyDescent="0.25"/>
    <row r="5204" ht="15" customHeight="1" x14ac:dyDescent="0.25"/>
    <row r="5205" ht="15" customHeight="1" x14ac:dyDescent="0.25"/>
    <row r="5206" ht="15" customHeight="1" x14ac:dyDescent="0.25"/>
    <row r="5207" ht="15" customHeight="1" x14ac:dyDescent="0.25"/>
    <row r="5208" ht="15" customHeight="1" x14ac:dyDescent="0.25"/>
    <row r="5209" ht="15" customHeight="1" x14ac:dyDescent="0.25"/>
    <row r="5210" ht="15" customHeight="1" x14ac:dyDescent="0.25"/>
    <row r="5211" ht="15" customHeight="1" x14ac:dyDescent="0.25"/>
    <row r="5212" ht="15" customHeight="1" x14ac:dyDescent="0.25"/>
    <row r="5213" ht="15" customHeight="1" x14ac:dyDescent="0.25"/>
    <row r="5214" ht="15" customHeight="1" x14ac:dyDescent="0.25"/>
    <row r="5215" ht="15" customHeight="1" x14ac:dyDescent="0.25"/>
    <row r="5216" ht="15" customHeight="1" x14ac:dyDescent="0.25"/>
    <row r="5217" ht="15" customHeight="1" x14ac:dyDescent="0.25"/>
    <row r="5218" ht="15" customHeight="1" x14ac:dyDescent="0.25"/>
    <row r="5219" ht="15" customHeight="1" x14ac:dyDescent="0.25"/>
    <row r="5220" ht="15" customHeight="1" x14ac:dyDescent="0.25"/>
    <row r="5221" ht="15" customHeight="1" x14ac:dyDescent="0.25"/>
    <row r="5222" ht="15" customHeight="1" x14ac:dyDescent="0.25"/>
    <row r="5223" ht="15" customHeight="1" x14ac:dyDescent="0.25"/>
    <row r="5224" ht="15" customHeight="1" x14ac:dyDescent="0.25"/>
    <row r="5225" ht="15" customHeight="1" x14ac:dyDescent="0.25"/>
    <row r="5226" ht="15" customHeight="1" x14ac:dyDescent="0.25"/>
    <row r="5227" ht="15" customHeight="1" x14ac:dyDescent="0.25"/>
    <row r="5228" ht="15" customHeight="1" x14ac:dyDescent="0.25"/>
    <row r="5229" ht="15" customHeight="1" x14ac:dyDescent="0.25"/>
    <row r="5230" ht="15" customHeight="1" x14ac:dyDescent="0.25"/>
    <row r="5231" ht="15" customHeight="1" x14ac:dyDescent="0.25"/>
    <row r="5232" ht="15" customHeight="1" x14ac:dyDescent="0.25"/>
    <row r="5233" ht="15" customHeight="1" x14ac:dyDescent="0.25"/>
    <row r="5234" ht="15" customHeight="1" x14ac:dyDescent="0.25"/>
    <row r="5235" ht="15" customHeight="1" x14ac:dyDescent="0.25"/>
    <row r="5236" ht="15" customHeight="1" x14ac:dyDescent="0.25"/>
    <row r="5237" ht="15" customHeight="1" x14ac:dyDescent="0.25"/>
    <row r="5238" ht="15" customHeight="1" x14ac:dyDescent="0.25"/>
    <row r="5239" ht="15" customHeight="1" x14ac:dyDescent="0.25"/>
    <row r="5240" ht="15" customHeight="1" x14ac:dyDescent="0.25"/>
    <row r="5241" ht="15" customHeight="1" x14ac:dyDescent="0.25"/>
    <row r="5242" ht="15" customHeight="1" x14ac:dyDescent="0.25"/>
    <row r="5243" ht="15" customHeight="1" x14ac:dyDescent="0.25"/>
    <row r="5244" ht="15" customHeight="1" x14ac:dyDescent="0.25"/>
    <row r="5245" ht="15" customHeight="1" x14ac:dyDescent="0.25"/>
    <row r="5246" ht="15" customHeight="1" x14ac:dyDescent="0.25"/>
    <row r="5247" ht="15" customHeight="1" x14ac:dyDescent="0.25"/>
    <row r="5248" ht="15" customHeight="1" x14ac:dyDescent="0.25"/>
    <row r="5249" ht="15" customHeight="1" x14ac:dyDescent="0.25"/>
    <row r="5250" ht="15" customHeight="1" x14ac:dyDescent="0.25"/>
    <row r="5251" ht="15" customHeight="1" x14ac:dyDescent="0.25"/>
    <row r="5252" ht="15" customHeight="1" x14ac:dyDescent="0.25"/>
    <row r="5253" ht="15" customHeight="1" x14ac:dyDescent="0.25"/>
    <row r="5254" ht="15" customHeight="1" x14ac:dyDescent="0.25"/>
    <row r="5255" ht="15" customHeight="1" x14ac:dyDescent="0.25"/>
    <row r="5256" ht="15" customHeight="1" x14ac:dyDescent="0.25"/>
    <row r="5257" ht="15" customHeight="1" x14ac:dyDescent="0.25"/>
    <row r="5258" ht="15" customHeight="1" x14ac:dyDescent="0.25"/>
    <row r="5259" ht="15" customHeight="1" x14ac:dyDescent="0.25"/>
    <row r="5260" ht="15" customHeight="1" x14ac:dyDescent="0.25"/>
    <row r="5261" ht="15" customHeight="1" x14ac:dyDescent="0.25"/>
    <row r="5262" ht="15" customHeight="1" x14ac:dyDescent="0.25"/>
    <row r="5263" ht="15" customHeight="1" x14ac:dyDescent="0.25"/>
    <row r="5264" ht="15" customHeight="1" x14ac:dyDescent="0.25"/>
    <row r="5265" ht="15" customHeight="1" x14ac:dyDescent="0.25"/>
    <row r="5266" ht="15" customHeight="1" x14ac:dyDescent="0.25"/>
    <row r="5267" ht="15" customHeight="1" x14ac:dyDescent="0.25"/>
    <row r="5268" ht="15" customHeight="1" x14ac:dyDescent="0.25"/>
    <row r="5269" ht="15" customHeight="1" x14ac:dyDescent="0.25"/>
    <row r="5270" ht="15" customHeight="1" x14ac:dyDescent="0.25"/>
    <row r="5271" ht="15" customHeight="1" x14ac:dyDescent="0.25"/>
    <row r="5272" ht="15" customHeight="1" x14ac:dyDescent="0.25"/>
    <row r="5273" ht="15" customHeight="1" x14ac:dyDescent="0.25"/>
    <row r="5274" ht="15" customHeight="1" x14ac:dyDescent="0.25"/>
    <row r="5275" ht="15" customHeight="1" x14ac:dyDescent="0.25"/>
    <row r="5276" ht="15" customHeight="1" x14ac:dyDescent="0.25"/>
    <row r="5277" ht="15" customHeight="1" x14ac:dyDescent="0.25"/>
    <row r="5278" ht="15" customHeight="1" x14ac:dyDescent="0.25"/>
    <row r="5279" ht="15" customHeight="1" x14ac:dyDescent="0.25"/>
    <row r="5280" ht="15" customHeight="1" x14ac:dyDescent="0.25"/>
    <row r="5281" ht="15" customHeight="1" x14ac:dyDescent="0.25"/>
    <row r="5282" ht="15" customHeight="1" x14ac:dyDescent="0.25"/>
    <row r="5283" ht="15" customHeight="1" x14ac:dyDescent="0.25"/>
    <row r="5284" ht="15" customHeight="1" x14ac:dyDescent="0.25"/>
    <row r="5285" ht="15" customHeight="1" x14ac:dyDescent="0.25"/>
    <row r="5286" ht="15" customHeight="1" x14ac:dyDescent="0.25"/>
    <row r="5287" ht="15" customHeight="1" x14ac:dyDescent="0.25"/>
    <row r="5288" ht="15" customHeight="1" x14ac:dyDescent="0.25"/>
    <row r="5289" ht="15" customHeight="1" x14ac:dyDescent="0.25"/>
    <row r="5290" ht="15" customHeight="1" x14ac:dyDescent="0.25"/>
    <row r="5291" ht="15" customHeight="1" x14ac:dyDescent="0.25"/>
    <row r="5292" ht="15" customHeight="1" x14ac:dyDescent="0.25"/>
    <row r="5293" ht="15" customHeight="1" x14ac:dyDescent="0.25"/>
    <row r="5294" ht="15" customHeight="1" x14ac:dyDescent="0.25"/>
    <row r="5295" ht="15" customHeight="1" x14ac:dyDescent="0.25"/>
    <row r="5296" ht="15" customHeight="1" x14ac:dyDescent="0.25"/>
    <row r="5297" ht="15" customHeight="1" x14ac:dyDescent="0.25"/>
    <row r="5298" ht="15" customHeight="1" x14ac:dyDescent="0.25"/>
    <row r="5299" ht="15" customHeight="1" x14ac:dyDescent="0.25"/>
    <row r="5300" ht="15" customHeight="1" x14ac:dyDescent="0.25"/>
    <row r="5301" ht="15" customHeight="1" x14ac:dyDescent="0.25"/>
    <row r="5302" ht="15" customHeight="1" x14ac:dyDescent="0.25"/>
    <row r="5303" ht="15" customHeight="1" x14ac:dyDescent="0.25"/>
    <row r="5304" ht="15" customHeight="1" x14ac:dyDescent="0.25"/>
    <row r="5305" ht="15" customHeight="1" x14ac:dyDescent="0.25"/>
    <row r="5306" ht="15" customHeight="1" x14ac:dyDescent="0.25"/>
    <row r="5307" ht="15" customHeight="1" x14ac:dyDescent="0.25"/>
    <row r="5308" ht="15" customHeight="1" x14ac:dyDescent="0.25"/>
    <row r="5309" ht="15" customHeight="1" x14ac:dyDescent="0.25"/>
    <row r="5310" ht="15" customHeight="1" x14ac:dyDescent="0.25"/>
    <row r="5311" ht="15" customHeight="1" x14ac:dyDescent="0.25"/>
    <row r="5312" ht="15" customHeight="1" x14ac:dyDescent="0.25"/>
    <row r="5313" ht="15" customHeight="1" x14ac:dyDescent="0.25"/>
    <row r="5314" ht="15" customHeight="1" x14ac:dyDescent="0.25"/>
    <row r="5315" ht="15" customHeight="1" x14ac:dyDescent="0.25"/>
    <row r="5316" ht="15" customHeight="1" x14ac:dyDescent="0.25"/>
    <row r="5317" ht="15" customHeight="1" x14ac:dyDescent="0.25"/>
    <row r="5318" ht="15" customHeight="1" x14ac:dyDescent="0.25"/>
    <row r="5319" ht="15" customHeight="1" x14ac:dyDescent="0.25"/>
    <row r="5320" ht="15" customHeight="1" x14ac:dyDescent="0.25"/>
    <row r="5321" ht="15" customHeight="1" x14ac:dyDescent="0.25"/>
    <row r="5322" ht="15" customHeight="1" x14ac:dyDescent="0.25"/>
    <row r="5323" ht="15" customHeight="1" x14ac:dyDescent="0.25"/>
    <row r="5324" ht="15" customHeight="1" x14ac:dyDescent="0.25"/>
    <row r="5325" ht="15" customHeight="1" x14ac:dyDescent="0.25"/>
    <row r="5326" ht="15" customHeight="1" x14ac:dyDescent="0.25"/>
    <row r="5327" ht="15" customHeight="1" x14ac:dyDescent="0.25"/>
    <row r="5328" ht="15" customHeight="1" x14ac:dyDescent="0.25"/>
    <row r="5329" ht="15" customHeight="1" x14ac:dyDescent="0.25"/>
    <row r="5330" ht="15" customHeight="1" x14ac:dyDescent="0.25"/>
    <row r="5331" ht="15" customHeight="1" x14ac:dyDescent="0.25"/>
    <row r="5332" ht="15" customHeight="1" x14ac:dyDescent="0.25"/>
    <row r="5333" ht="15" customHeight="1" x14ac:dyDescent="0.25"/>
    <row r="5334" ht="15" customHeight="1" x14ac:dyDescent="0.25"/>
    <row r="5335" ht="15" customHeight="1" x14ac:dyDescent="0.25"/>
    <row r="5336" ht="15" customHeight="1" x14ac:dyDescent="0.25"/>
    <row r="5337" ht="15" customHeight="1" x14ac:dyDescent="0.25"/>
    <row r="5338" ht="15" customHeight="1" x14ac:dyDescent="0.25"/>
    <row r="5339" ht="15" customHeight="1" x14ac:dyDescent="0.25"/>
    <row r="5340" ht="15" customHeight="1" x14ac:dyDescent="0.25"/>
    <row r="5341" ht="15" customHeight="1" x14ac:dyDescent="0.25"/>
    <row r="5342" ht="15" customHeight="1" x14ac:dyDescent="0.25"/>
    <row r="5343" ht="15" customHeight="1" x14ac:dyDescent="0.25"/>
    <row r="5344" ht="15" customHeight="1" x14ac:dyDescent="0.25"/>
    <row r="5345" ht="15" customHeight="1" x14ac:dyDescent="0.25"/>
    <row r="5346" ht="15" customHeight="1" x14ac:dyDescent="0.25"/>
    <row r="5347" ht="15" customHeight="1" x14ac:dyDescent="0.25"/>
    <row r="5348" ht="15" customHeight="1" x14ac:dyDescent="0.25"/>
    <row r="5349" ht="15" customHeight="1" x14ac:dyDescent="0.25"/>
    <row r="5350" ht="15" customHeight="1" x14ac:dyDescent="0.25"/>
    <row r="5351" ht="15" customHeight="1" x14ac:dyDescent="0.25"/>
    <row r="5352" ht="15" customHeight="1" x14ac:dyDescent="0.25"/>
    <row r="5353" ht="15" customHeight="1" x14ac:dyDescent="0.25"/>
    <row r="5354" ht="15" customHeight="1" x14ac:dyDescent="0.25"/>
    <row r="5355" ht="15" customHeight="1" x14ac:dyDescent="0.25"/>
    <row r="5356" ht="15" customHeight="1" x14ac:dyDescent="0.25"/>
    <row r="5357" ht="15" customHeight="1" x14ac:dyDescent="0.25"/>
    <row r="5358" ht="15" customHeight="1" x14ac:dyDescent="0.25"/>
    <row r="5359" ht="15" customHeight="1" x14ac:dyDescent="0.25"/>
    <row r="5360" ht="15" customHeight="1" x14ac:dyDescent="0.25"/>
    <row r="5361" ht="15" customHeight="1" x14ac:dyDescent="0.25"/>
    <row r="5362" ht="15" customHeight="1" x14ac:dyDescent="0.25"/>
    <row r="5363" ht="15" customHeight="1" x14ac:dyDescent="0.25"/>
    <row r="5364" ht="15" customHeight="1" x14ac:dyDescent="0.25"/>
    <row r="5365" ht="15" customHeight="1" x14ac:dyDescent="0.25"/>
    <row r="5366" ht="15" customHeight="1" x14ac:dyDescent="0.25"/>
    <row r="5367" ht="15" customHeight="1" x14ac:dyDescent="0.25"/>
    <row r="5368" ht="15" customHeight="1" x14ac:dyDescent="0.25"/>
    <row r="5369" ht="15" customHeight="1" x14ac:dyDescent="0.25"/>
    <row r="5370" ht="15" customHeight="1" x14ac:dyDescent="0.25"/>
    <row r="5371" ht="15" customHeight="1" x14ac:dyDescent="0.25"/>
    <row r="5372" ht="15" customHeight="1" x14ac:dyDescent="0.25"/>
    <row r="5373" ht="15" customHeight="1" x14ac:dyDescent="0.25"/>
    <row r="5374" ht="15" customHeight="1" x14ac:dyDescent="0.25"/>
    <row r="5375" ht="15" customHeight="1" x14ac:dyDescent="0.25"/>
    <row r="5376" ht="15" customHeight="1" x14ac:dyDescent="0.25"/>
    <row r="5377" ht="15" customHeight="1" x14ac:dyDescent="0.25"/>
    <row r="5378" ht="15" customHeight="1" x14ac:dyDescent="0.25"/>
    <row r="5379" ht="15" customHeight="1" x14ac:dyDescent="0.25"/>
    <row r="5380" ht="15" customHeight="1" x14ac:dyDescent="0.25"/>
    <row r="5381" ht="15" customHeight="1" x14ac:dyDescent="0.25"/>
    <row r="5382" ht="15" customHeight="1" x14ac:dyDescent="0.25"/>
    <row r="5383" ht="15" customHeight="1" x14ac:dyDescent="0.25"/>
    <row r="5384" ht="15" customHeight="1" x14ac:dyDescent="0.25"/>
    <row r="5385" ht="15" customHeight="1" x14ac:dyDescent="0.25"/>
    <row r="5386" ht="15" customHeight="1" x14ac:dyDescent="0.25"/>
    <row r="5387" ht="15" customHeight="1" x14ac:dyDescent="0.25"/>
    <row r="5388" ht="15" customHeight="1" x14ac:dyDescent="0.25"/>
    <row r="5389" ht="15" customHeight="1" x14ac:dyDescent="0.25"/>
    <row r="5390" ht="15" customHeight="1" x14ac:dyDescent="0.25"/>
    <row r="5391" ht="15" customHeight="1" x14ac:dyDescent="0.25"/>
    <row r="5392" ht="15" customHeight="1" x14ac:dyDescent="0.25"/>
    <row r="5393" ht="15" customHeight="1" x14ac:dyDescent="0.25"/>
    <row r="5394" ht="15" customHeight="1" x14ac:dyDescent="0.25"/>
    <row r="5395" ht="15" customHeight="1" x14ac:dyDescent="0.25"/>
    <row r="5396" ht="15" customHeight="1" x14ac:dyDescent="0.25"/>
    <row r="5397" ht="15" customHeight="1" x14ac:dyDescent="0.25"/>
    <row r="5398" ht="15" customHeight="1" x14ac:dyDescent="0.25"/>
    <row r="5399" ht="15" customHeight="1" x14ac:dyDescent="0.25"/>
    <row r="5400" ht="15" customHeight="1" x14ac:dyDescent="0.25"/>
    <row r="5401" ht="15" customHeight="1" x14ac:dyDescent="0.25"/>
    <row r="5402" ht="15" customHeight="1" x14ac:dyDescent="0.25"/>
    <row r="5403" ht="15" customHeight="1" x14ac:dyDescent="0.25"/>
    <row r="5404" ht="15" customHeight="1" x14ac:dyDescent="0.25"/>
    <row r="5405" ht="15" customHeight="1" x14ac:dyDescent="0.25"/>
    <row r="5406" ht="15" customHeight="1" x14ac:dyDescent="0.25"/>
    <row r="5407" ht="15" customHeight="1" x14ac:dyDescent="0.25"/>
    <row r="5408" ht="15" customHeight="1" x14ac:dyDescent="0.25"/>
    <row r="5409" ht="15" customHeight="1" x14ac:dyDescent="0.25"/>
    <row r="5410" ht="15" customHeight="1" x14ac:dyDescent="0.25"/>
    <row r="5411" ht="15" customHeight="1" x14ac:dyDescent="0.25"/>
    <row r="5412" ht="15" customHeight="1" x14ac:dyDescent="0.25"/>
    <row r="5413" ht="15" customHeight="1" x14ac:dyDescent="0.25"/>
    <row r="5414" ht="15" customHeight="1" x14ac:dyDescent="0.25"/>
    <row r="5415" ht="15" customHeight="1" x14ac:dyDescent="0.25"/>
    <row r="5416" ht="15" customHeight="1" x14ac:dyDescent="0.25"/>
    <row r="5417" ht="15" customHeight="1" x14ac:dyDescent="0.25"/>
    <row r="5418" ht="15" customHeight="1" x14ac:dyDescent="0.25"/>
    <row r="5419" ht="15" customHeight="1" x14ac:dyDescent="0.25"/>
    <row r="5420" ht="15" customHeight="1" x14ac:dyDescent="0.25"/>
    <row r="5421" ht="15" customHeight="1" x14ac:dyDescent="0.25"/>
    <row r="5422" ht="15" customHeight="1" x14ac:dyDescent="0.25"/>
    <row r="5423" ht="15" customHeight="1" x14ac:dyDescent="0.25"/>
    <row r="5424" ht="15" customHeight="1" x14ac:dyDescent="0.25"/>
    <row r="5425" ht="15" customHeight="1" x14ac:dyDescent="0.25"/>
    <row r="5426" ht="15" customHeight="1" x14ac:dyDescent="0.25"/>
    <row r="5427" ht="15" customHeight="1" x14ac:dyDescent="0.25"/>
    <row r="5428" ht="15" customHeight="1" x14ac:dyDescent="0.25"/>
    <row r="5429" ht="15" customHeight="1" x14ac:dyDescent="0.25"/>
    <row r="5430" ht="15" customHeight="1" x14ac:dyDescent="0.25"/>
    <row r="5431" ht="15" customHeight="1" x14ac:dyDescent="0.25"/>
    <row r="5432" ht="15" customHeight="1" x14ac:dyDescent="0.25"/>
    <row r="5433" ht="15" customHeight="1" x14ac:dyDescent="0.25"/>
    <row r="5434" ht="15" customHeight="1" x14ac:dyDescent="0.25"/>
    <row r="5435" ht="15" customHeight="1" x14ac:dyDescent="0.25"/>
    <row r="5436" ht="15" customHeight="1" x14ac:dyDescent="0.25"/>
    <row r="5437" ht="15" customHeight="1" x14ac:dyDescent="0.25"/>
    <row r="5438" ht="15" customHeight="1" x14ac:dyDescent="0.25"/>
    <row r="5439" ht="15" customHeight="1" x14ac:dyDescent="0.25"/>
    <row r="5440" ht="15" customHeight="1" x14ac:dyDescent="0.25"/>
    <row r="5441" ht="15" customHeight="1" x14ac:dyDescent="0.25"/>
    <row r="5442" ht="15" customHeight="1" x14ac:dyDescent="0.25"/>
    <row r="5443" ht="15" customHeight="1" x14ac:dyDescent="0.25"/>
    <row r="5444" ht="15" customHeight="1" x14ac:dyDescent="0.25"/>
    <row r="5445" ht="15" customHeight="1" x14ac:dyDescent="0.25"/>
    <row r="5446" ht="15" customHeight="1" x14ac:dyDescent="0.25"/>
    <row r="5447" ht="15" customHeight="1" x14ac:dyDescent="0.25"/>
    <row r="5448" ht="15" customHeight="1" x14ac:dyDescent="0.25"/>
    <row r="5449" ht="15" customHeight="1" x14ac:dyDescent="0.25"/>
    <row r="5450" ht="15" customHeight="1" x14ac:dyDescent="0.25"/>
    <row r="5451" ht="15" customHeight="1" x14ac:dyDescent="0.25"/>
    <row r="5452" ht="15" customHeight="1" x14ac:dyDescent="0.25"/>
    <row r="5453" ht="15" customHeight="1" x14ac:dyDescent="0.25"/>
    <row r="5454" ht="15" customHeight="1" x14ac:dyDescent="0.25"/>
    <row r="5455" ht="15" customHeight="1" x14ac:dyDescent="0.25"/>
    <row r="5456" ht="15" customHeight="1" x14ac:dyDescent="0.25"/>
    <row r="5457" ht="15" customHeight="1" x14ac:dyDescent="0.25"/>
    <row r="5458" ht="15" customHeight="1" x14ac:dyDescent="0.25"/>
    <row r="5459" ht="15" customHeight="1" x14ac:dyDescent="0.25"/>
    <row r="5460" ht="15" customHeight="1" x14ac:dyDescent="0.25"/>
    <row r="5461" ht="15" customHeight="1" x14ac:dyDescent="0.25"/>
    <row r="5462" ht="15" customHeight="1" x14ac:dyDescent="0.25"/>
    <row r="5463" ht="15" customHeight="1" x14ac:dyDescent="0.25"/>
    <row r="5464" ht="15" customHeight="1" x14ac:dyDescent="0.25"/>
    <row r="5465" ht="15" customHeight="1" x14ac:dyDescent="0.25"/>
    <row r="5466" ht="15" customHeight="1" x14ac:dyDescent="0.25"/>
    <row r="5467" ht="15" customHeight="1" x14ac:dyDescent="0.25"/>
    <row r="5468" ht="15" customHeight="1" x14ac:dyDescent="0.25"/>
    <row r="5469" ht="15" customHeight="1" x14ac:dyDescent="0.25"/>
    <row r="5470" ht="15" customHeight="1" x14ac:dyDescent="0.25"/>
    <row r="5471" ht="15" customHeight="1" x14ac:dyDescent="0.25"/>
    <row r="5472" ht="15" customHeight="1" x14ac:dyDescent="0.25"/>
    <row r="5473" ht="15" customHeight="1" x14ac:dyDescent="0.25"/>
    <row r="5474" ht="15" customHeight="1" x14ac:dyDescent="0.25"/>
    <row r="5475" ht="15" customHeight="1" x14ac:dyDescent="0.25"/>
    <row r="5476" ht="15" customHeight="1" x14ac:dyDescent="0.25"/>
    <row r="5477" ht="15" customHeight="1" x14ac:dyDescent="0.25"/>
    <row r="5478" ht="15" customHeight="1" x14ac:dyDescent="0.25"/>
    <row r="5479" ht="15" customHeight="1" x14ac:dyDescent="0.25"/>
    <row r="5480" ht="15" customHeight="1" x14ac:dyDescent="0.25"/>
    <row r="5481" ht="15" customHeight="1" x14ac:dyDescent="0.25"/>
    <row r="5482" ht="15" customHeight="1" x14ac:dyDescent="0.25"/>
    <row r="5483" ht="15" customHeight="1" x14ac:dyDescent="0.25"/>
    <row r="5484" ht="15" customHeight="1" x14ac:dyDescent="0.25"/>
    <row r="5485" ht="15" customHeight="1" x14ac:dyDescent="0.25"/>
    <row r="5486" ht="15" customHeight="1" x14ac:dyDescent="0.25"/>
    <row r="5487" ht="15" customHeight="1" x14ac:dyDescent="0.25"/>
    <row r="5488" ht="15" customHeight="1" x14ac:dyDescent="0.25"/>
    <row r="5489" ht="15" customHeight="1" x14ac:dyDescent="0.25"/>
    <row r="5490" ht="15" customHeight="1" x14ac:dyDescent="0.25"/>
    <row r="5491" ht="15" customHeight="1" x14ac:dyDescent="0.25"/>
    <row r="5492" ht="15" customHeight="1" x14ac:dyDescent="0.25"/>
    <row r="5493" ht="15" customHeight="1" x14ac:dyDescent="0.25"/>
    <row r="5494" ht="15" customHeight="1" x14ac:dyDescent="0.25"/>
    <row r="5495" ht="15" customHeight="1" x14ac:dyDescent="0.25"/>
    <row r="5496" ht="15" customHeight="1" x14ac:dyDescent="0.25"/>
    <row r="5497" ht="15" customHeight="1" x14ac:dyDescent="0.25"/>
    <row r="5498" ht="15" customHeight="1" x14ac:dyDescent="0.25"/>
    <row r="5499" ht="15" customHeight="1" x14ac:dyDescent="0.25"/>
    <row r="5500" ht="15" customHeight="1" x14ac:dyDescent="0.25"/>
    <row r="5501" ht="15" customHeight="1" x14ac:dyDescent="0.25"/>
    <row r="5502" ht="15" customHeight="1" x14ac:dyDescent="0.25"/>
    <row r="5503" ht="15" customHeight="1" x14ac:dyDescent="0.25"/>
    <row r="5504" ht="15" customHeight="1" x14ac:dyDescent="0.25"/>
    <row r="5505" ht="15" customHeight="1" x14ac:dyDescent="0.25"/>
    <row r="5506" ht="15" customHeight="1" x14ac:dyDescent="0.25"/>
    <row r="5507" ht="15" customHeight="1" x14ac:dyDescent="0.25"/>
    <row r="5508" ht="15" customHeight="1" x14ac:dyDescent="0.25"/>
    <row r="5509" ht="15" customHeight="1" x14ac:dyDescent="0.25"/>
    <row r="5510" ht="15" customHeight="1" x14ac:dyDescent="0.25"/>
    <row r="5511" ht="15" customHeight="1" x14ac:dyDescent="0.25"/>
    <row r="5512" ht="15" customHeight="1" x14ac:dyDescent="0.25"/>
    <row r="5513" ht="15" customHeight="1" x14ac:dyDescent="0.25"/>
    <row r="5514" ht="15" customHeight="1" x14ac:dyDescent="0.25"/>
    <row r="5515" ht="15" customHeight="1" x14ac:dyDescent="0.25"/>
    <row r="5516" ht="15" customHeight="1" x14ac:dyDescent="0.25"/>
    <row r="5517" ht="15" customHeight="1" x14ac:dyDescent="0.25"/>
    <row r="5518" ht="15" customHeight="1" x14ac:dyDescent="0.25"/>
    <row r="5519" ht="15" customHeight="1" x14ac:dyDescent="0.25"/>
    <row r="5520" ht="15" customHeight="1" x14ac:dyDescent="0.25"/>
    <row r="5521" ht="15" customHeight="1" x14ac:dyDescent="0.25"/>
    <row r="5522" ht="15" customHeight="1" x14ac:dyDescent="0.25"/>
    <row r="5523" ht="15" customHeight="1" x14ac:dyDescent="0.25"/>
    <row r="5524" ht="15" customHeight="1" x14ac:dyDescent="0.25"/>
    <row r="5525" ht="15" customHeight="1" x14ac:dyDescent="0.25"/>
    <row r="5526" ht="15" customHeight="1" x14ac:dyDescent="0.25"/>
    <row r="5527" ht="15" customHeight="1" x14ac:dyDescent="0.25"/>
    <row r="5528" ht="15" customHeight="1" x14ac:dyDescent="0.25"/>
    <row r="5529" ht="15" customHeight="1" x14ac:dyDescent="0.25"/>
    <row r="5530" ht="15" customHeight="1" x14ac:dyDescent="0.25"/>
    <row r="5531" ht="15" customHeight="1" x14ac:dyDescent="0.25"/>
    <row r="5532" ht="15" customHeight="1" x14ac:dyDescent="0.25"/>
    <row r="5533" ht="15" customHeight="1" x14ac:dyDescent="0.25"/>
    <row r="5534" ht="15" customHeight="1" x14ac:dyDescent="0.25"/>
    <row r="5535" ht="15" customHeight="1" x14ac:dyDescent="0.25"/>
    <row r="5536" ht="15" customHeight="1" x14ac:dyDescent="0.25"/>
    <row r="5537" ht="15" customHeight="1" x14ac:dyDescent="0.25"/>
    <row r="5538" ht="15" customHeight="1" x14ac:dyDescent="0.25"/>
    <row r="5539" ht="15" customHeight="1" x14ac:dyDescent="0.25"/>
    <row r="5540" ht="15" customHeight="1" x14ac:dyDescent="0.25"/>
    <row r="5541" ht="15" customHeight="1" x14ac:dyDescent="0.25"/>
    <row r="5542" ht="15" customHeight="1" x14ac:dyDescent="0.25"/>
    <row r="5543" ht="15" customHeight="1" x14ac:dyDescent="0.25"/>
    <row r="5544" ht="15" customHeight="1" x14ac:dyDescent="0.25"/>
    <row r="5545" ht="15" customHeight="1" x14ac:dyDescent="0.25"/>
    <row r="5546" ht="15" customHeight="1" x14ac:dyDescent="0.25"/>
    <row r="5547" ht="15" customHeight="1" x14ac:dyDescent="0.25"/>
    <row r="5548" ht="15" customHeight="1" x14ac:dyDescent="0.25"/>
    <row r="5549" ht="15" customHeight="1" x14ac:dyDescent="0.25"/>
    <row r="5550" ht="15" customHeight="1" x14ac:dyDescent="0.25"/>
    <row r="5551" ht="15" customHeight="1" x14ac:dyDescent="0.25"/>
    <row r="5552" ht="15" customHeight="1" x14ac:dyDescent="0.25"/>
    <row r="5553" ht="15" customHeight="1" x14ac:dyDescent="0.25"/>
    <row r="5554" ht="15" customHeight="1" x14ac:dyDescent="0.25"/>
    <row r="5555" ht="15" customHeight="1" x14ac:dyDescent="0.25"/>
    <row r="5556" ht="15" customHeight="1" x14ac:dyDescent="0.25"/>
    <row r="5557" ht="15" customHeight="1" x14ac:dyDescent="0.25"/>
    <row r="5558" ht="15" customHeight="1" x14ac:dyDescent="0.25"/>
    <row r="5559" ht="15" customHeight="1" x14ac:dyDescent="0.25"/>
    <row r="5560" ht="15" customHeight="1" x14ac:dyDescent="0.25"/>
    <row r="5561" ht="15" customHeight="1" x14ac:dyDescent="0.25"/>
    <row r="5562" ht="15" customHeight="1" x14ac:dyDescent="0.25"/>
    <row r="5563" ht="15" customHeight="1" x14ac:dyDescent="0.25"/>
    <row r="5564" ht="15" customHeight="1" x14ac:dyDescent="0.25"/>
    <row r="5565" ht="15" customHeight="1" x14ac:dyDescent="0.25"/>
    <row r="5566" ht="15" customHeight="1" x14ac:dyDescent="0.25"/>
    <row r="5567" ht="15" customHeight="1" x14ac:dyDescent="0.25"/>
    <row r="5568" ht="15" customHeight="1" x14ac:dyDescent="0.25"/>
    <row r="5569" ht="15" customHeight="1" x14ac:dyDescent="0.25"/>
    <row r="5570" ht="15" customHeight="1" x14ac:dyDescent="0.25"/>
    <row r="5571" ht="15" customHeight="1" x14ac:dyDescent="0.25"/>
    <row r="5572" ht="15" customHeight="1" x14ac:dyDescent="0.25"/>
    <row r="5573" ht="15" customHeight="1" x14ac:dyDescent="0.25"/>
    <row r="5574" ht="15" customHeight="1" x14ac:dyDescent="0.25"/>
    <row r="5575" ht="15" customHeight="1" x14ac:dyDescent="0.25"/>
    <row r="5576" ht="15" customHeight="1" x14ac:dyDescent="0.25"/>
    <row r="5577" ht="15" customHeight="1" x14ac:dyDescent="0.25"/>
    <row r="5578" ht="15" customHeight="1" x14ac:dyDescent="0.25"/>
    <row r="5579" ht="15" customHeight="1" x14ac:dyDescent="0.25"/>
    <row r="5580" ht="15" customHeight="1" x14ac:dyDescent="0.25"/>
    <row r="5581" ht="15" customHeight="1" x14ac:dyDescent="0.25"/>
    <row r="5582" ht="15" customHeight="1" x14ac:dyDescent="0.25"/>
    <row r="5583" ht="15" customHeight="1" x14ac:dyDescent="0.25"/>
    <row r="5584" ht="15" customHeight="1" x14ac:dyDescent="0.25"/>
    <row r="5585" ht="15" customHeight="1" x14ac:dyDescent="0.25"/>
    <row r="5586" ht="15" customHeight="1" x14ac:dyDescent="0.25"/>
    <row r="5587" ht="15" customHeight="1" x14ac:dyDescent="0.25"/>
    <row r="5588" ht="15" customHeight="1" x14ac:dyDescent="0.25"/>
    <row r="5589" ht="15" customHeight="1" x14ac:dyDescent="0.25"/>
    <row r="5590" ht="15" customHeight="1" x14ac:dyDescent="0.25"/>
    <row r="5591" ht="15" customHeight="1" x14ac:dyDescent="0.25"/>
    <row r="5592" ht="15" customHeight="1" x14ac:dyDescent="0.25"/>
    <row r="5593" ht="15" customHeight="1" x14ac:dyDescent="0.25"/>
    <row r="5594" ht="15" customHeight="1" x14ac:dyDescent="0.25"/>
    <row r="5595" ht="15" customHeight="1" x14ac:dyDescent="0.25"/>
    <row r="5596" ht="15" customHeight="1" x14ac:dyDescent="0.25"/>
    <row r="5597" ht="15" customHeight="1" x14ac:dyDescent="0.25"/>
    <row r="5598" ht="15" customHeight="1" x14ac:dyDescent="0.25"/>
    <row r="5599" ht="15" customHeight="1" x14ac:dyDescent="0.25"/>
    <row r="5600" ht="15" customHeight="1" x14ac:dyDescent="0.25"/>
    <row r="5601" ht="15" customHeight="1" x14ac:dyDescent="0.25"/>
    <row r="5602" ht="15" customHeight="1" x14ac:dyDescent="0.25"/>
    <row r="5603" ht="15" customHeight="1" x14ac:dyDescent="0.25"/>
    <row r="5604" ht="15" customHeight="1" x14ac:dyDescent="0.25"/>
    <row r="5605" ht="15" customHeight="1" x14ac:dyDescent="0.25"/>
    <row r="5606" ht="15" customHeight="1" x14ac:dyDescent="0.25"/>
    <row r="5607" ht="15" customHeight="1" x14ac:dyDescent="0.25"/>
    <row r="5608" ht="15" customHeight="1" x14ac:dyDescent="0.25"/>
    <row r="5609" ht="15" customHeight="1" x14ac:dyDescent="0.25"/>
    <row r="5610" ht="15" customHeight="1" x14ac:dyDescent="0.25"/>
    <row r="5611" ht="15" customHeight="1" x14ac:dyDescent="0.25"/>
    <row r="5612" ht="15" customHeight="1" x14ac:dyDescent="0.25"/>
    <row r="5613" ht="15" customHeight="1" x14ac:dyDescent="0.25"/>
    <row r="5614" ht="15" customHeight="1" x14ac:dyDescent="0.25"/>
    <row r="5615" ht="15" customHeight="1" x14ac:dyDescent="0.25"/>
    <row r="5616" ht="15" customHeight="1" x14ac:dyDescent="0.25"/>
    <row r="5617" ht="15" customHeight="1" x14ac:dyDescent="0.25"/>
    <row r="5618" ht="15" customHeight="1" x14ac:dyDescent="0.25"/>
    <row r="5619" ht="15" customHeight="1" x14ac:dyDescent="0.25"/>
    <row r="5620" ht="15" customHeight="1" x14ac:dyDescent="0.25"/>
    <row r="5621" ht="15" customHeight="1" x14ac:dyDescent="0.25"/>
    <row r="5622" ht="15" customHeight="1" x14ac:dyDescent="0.25"/>
    <row r="5623" ht="15" customHeight="1" x14ac:dyDescent="0.25"/>
    <row r="5624" ht="15" customHeight="1" x14ac:dyDescent="0.25"/>
    <row r="5625" ht="15" customHeight="1" x14ac:dyDescent="0.25"/>
    <row r="5626" ht="15" customHeight="1" x14ac:dyDescent="0.25"/>
    <row r="5627" ht="15" customHeight="1" x14ac:dyDescent="0.25"/>
    <row r="5628" ht="15" customHeight="1" x14ac:dyDescent="0.25"/>
    <row r="5629" ht="15" customHeight="1" x14ac:dyDescent="0.25"/>
    <row r="5630" ht="15" customHeight="1" x14ac:dyDescent="0.25"/>
    <row r="5631" ht="15" customHeight="1" x14ac:dyDescent="0.25"/>
    <row r="5632" ht="15" customHeight="1" x14ac:dyDescent="0.25"/>
    <row r="5633" ht="15" customHeight="1" x14ac:dyDescent="0.25"/>
    <row r="5634" ht="15" customHeight="1" x14ac:dyDescent="0.25"/>
    <row r="5635" ht="15" customHeight="1" x14ac:dyDescent="0.25"/>
    <row r="5636" ht="15" customHeight="1" x14ac:dyDescent="0.25"/>
    <row r="5637" ht="15" customHeight="1" x14ac:dyDescent="0.25"/>
    <row r="5638" ht="15" customHeight="1" x14ac:dyDescent="0.25"/>
    <row r="5639" ht="15" customHeight="1" x14ac:dyDescent="0.25"/>
    <row r="5640" ht="15" customHeight="1" x14ac:dyDescent="0.25"/>
    <row r="5641" ht="15" customHeight="1" x14ac:dyDescent="0.25"/>
    <row r="5642" ht="15" customHeight="1" x14ac:dyDescent="0.25"/>
    <row r="5643" ht="15" customHeight="1" x14ac:dyDescent="0.25"/>
    <row r="5644" ht="15" customHeight="1" x14ac:dyDescent="0.25"/>
    <row r="5645" ht="15" customHeight="1" x14ac:dyDescent="0.25"/>
    <row r="5646" ht="15" customHeight="1" x14ac:dyDescent="0.25"/>
    <row r="5647" ht="15" customHeight="1" x14ac:dyDescent="0.25"/>
    <row r="5648" ht="15" customHeight="1" x14ac:dyDescent="0.25"/>
    <row r="5649" ht="15" customHeight="1" x14ac:dyDescent="0.25"/>
    <row r="5650" ht="15" customHeight="1" x14ac:dyDescent="0.25"/>
    <row r="5651" ht="15" customHeight="1" x14ac:dyDescent="0.25"/>
    <row r="5652" ht="15" customHeight="1" x14ac:dyDescent="0.25"/>
    <row r="5653" ht="15" customHeight="1" x14ac:dyDescent="0.25"/>
    <row r="5654" ht="15" customHeight="1" x14ac:dyDescent="0.25"/>
    <row r="5655" ht="15" customHeight="1" x14ac:dyDescent="0.25"/>
    <row r="5656" ht="15" customHeight="1" x14ac:dyDescent="0.25"/>
    <row r="5657" ht="15" customHeight="1" x14ac:dyDescent="0.25"/>
    <row r="5658" ht="15" customHeight="1" x14ac:dyDescent="0.25"/>
    <row r="5659" ht="15" customHeight="1" x14ac:dyDescent="0.25"/>
    <row r="5660" ht="15" customHeight="1" x14ac:dyDescent="0.25"/>
    <row r="5661" ht="15" customHeight="1" x14ac:dyDescent="0.25"/>
    <row r="5662" ht="15" customHeight="1" x14ac:dyDescent="0.25"/>
    <row r="5663" ht="15" customHeight="1" x14ac:dyDescent="0.25"/>
    <row r="5664" ht="15" customHeight="1" x14ac:dyDescent="0.25"/>
    <row r="5665" ht="15" customHeight="1" x14ac:dyDescent="0.25"/>
    <row r="5666" ht="15" customHeight="1" x14ac:dyDescent="0.25"/>
    <row r="5667" ht="15" customHeight="1" x14ac:dyDescent="0.25"/>
    <row r="5668" ht="15" customHeight="1" x14ac:dyDescent="0.25"/>
    <row r="5669" ht="15" customHeight="1" x14ac:dyDescent="0.25"/>
    <row r="5670" ht="15" customHeight="1" x14ac:dyDescent="0.25"/>
    <row r="5671" ht="15" customHeight="1" x14ac:dyDescent="0.25"/>
    <row r="5672" ht="15" customHeight="1" x14ac:dyDescent="0.25"/>
    <row r="5673" ht="15" customHeight="1" x14ac:dyDescent="0.25"/>
    <row r="5674" ht="15" customHeight="1" x14ac:dyDescent="0.25"/>
    <row r="5675" ht="15" customHeight="1" x14ac:dyDescent="0.25"/>
    <row r="5676" ht="15" customHeight="1" x14ac:dyDescent="0.25"/>
    <row r="5677" ht="15" customHeight="1" x14ac:dyDescent="0.25"/>
    <row r="5678" ht="15" customHeight="1" x14ac:dyDescent="0.25"/>
    <row r="5679" ht="15" customHeight="1" x14ac:dyDescent="0.25"/>
    <row r="5680" ht="15" customHeight="1" x14ac:dyDescent="0.25"/>
    <row r="5681" ht="15" customHeight="1" x14ac:dyDescent="0.25"/>
    <row r="5682" ht="15" customHeight="1" x14ac:dyDescent="0.25"/>
    <row r="5683" ht="15" customHeight="1" x14ac:dyDescent="0.25"/>
    <row r="5684" ht="15" customHeight="1" x14ac:dyDescent="0.25"/>
    <row r="5685" ht="15" customHeight="1" x14ac:dyDescent="0.25"/>
    <row r="5686" ht="15" customHeight="1" x14ac:dyDescent="0.25"/>
    <row r="5687" ht="15" customHeight="1" x14ac:dyDescent="0.25"/>
    <row r="5688" ht="15" customHeight="1" x14ac:dyDescent="0.25"/>
    <row r="5689" ht="15" customHeight="1" x14ac:dyDescent="0.25"/>
    <row r="5690" ht="15" customHeight="1" x14ac:dyDescent="0.25"/>
    <row r="5691" ht="15" customHeight="1" x14ac:dyDescent="0.25"/>
    <row r="5692" ht="15" customHeight="1" x14ac:dyDescent="0.25"/>
    <row r="5693" ht="15" customHeight="1" x14ac:dyDescent="0.25"/>
    <row r="5694" ht="15" customHeight="1" x14ac:dyDescent="0.25"/>
    <row r="5695" ht="15" customHeight="1" x14ac:dyDescent="0.25"/>
    <row r="5696" ht="15" customHeight="1" x14ac:dyDescent="0.25"/>
    <row r="5697" ht="15" customHeight="1" x14ac:dyDescent="0.25"/>
    <row r="5698" ht="15" customHeight="1" x14ac:dyDescent="0.25"/>
    <row r="5699" ht="15" customHeight="1" x14ac:dyDescent="0.25"/>
    <row r="5700" ht="15" customHeight="1" x14ac:dyDescent="0.25"/>
    <row r="5701" ht="15" customHeight="1" x14ac:dyDescent="0.25"/>
    <row r="5702" ht="15" customHeight="1" x14ac:dyDescent="0.25"/>
    <row r="5703" ht="15" customHeight="1" x14ac:dyDescent="0.25"/>
    <row r="5704" ht="15" customHeight="1" x14ac:dyDescent="0.25"/>
    <row r="5705" ht="15" customHeight="1" x14ac:dyDescent="0.25"/>
    <row r="5706" ht="15" customHeight="1" x14ac:dyDescent="0.25"/>
    <row r="5707" ht="15" customHeight="1" x14ac:dyDescent="0.25"/>
    <row r="5708" ht="15" customHeight="1" x14ac:dyDescent="0.25"/>
    <row r="5709" ht="15" customHeight="1" x14ac:dyDescent="0.25"/>
    <row r="5710" ht="15" customHeight="1" x14ac:dyDescent="0.25"/>
    <row r="5711" ht="15" customHeight="1" x14ac:dyDescent="0.25"/>
    <row r="5712" ht="15" customHeight="1" x14ac:dyDescent="0.25"/>
    <row r="5713" ht="15" customHeight="1" x14ac:dyDescent="0.25"/>
    <row r="5714" ht="15" customHeight="1" x14ac:dyDescent="0.25"/>
    <row r="5715" ht="15" customHeight="1" x14ac:dyDescent="0.25"/>
    <row r="5716" ht="15" customHeight="1" x14ac:dyDescent="0.25"/>
    <row r="5717" ht="15" customHeight="1" x14ac:dyDescent="0.25"/>
    <row r="5718" ht="15" customHeight="1" x14ac:dyDescent="0.25"/>
    <row r="5719" ht="15" customHeight="1" x14ac:dyDescent="0.25"/>
    <row r="5720" ht="15" customHeight="1" x14ac:dyDescent="0.25"/>
    <row r="5721" ht="15" customHeight="1" x14ac:dyDescent="0.25"/>
    <row r="5722" ht="15" customHeight="1" x14ac:dyDescent="0.25"/>
    <row r="5723" ht="15" customHeight="1" x14ac:dyDescent="0.25"/>
    <row r="5724" ht="15" customHeight="1" x14ac:dyDescent="0.25"/>
    <row r="5725" ht="15" customHeight="1" x14ac:dyDescent="0.25"/>
    <row r="5726" ht="15" customHeight="1" x14ac:dyDescent="0.25"/>
    <row r="5727" ht="15" customHeight="1" x14ac:dyDescent="0.25"/>
    <row r="5728" ht="15" customHeight="1" x14ac:dyDescent="0.25"/>
    <row r="5729" ht="15" customHeight="1" x14ac:dyDescent="0.25"/>
    <row r="5730" ht="15" customHeight="1" x14ac:dyDescent="0.25"/>
    <row r="5731" ht="15" customHeight="1" x14ac:dyDescent="0.25"/>
    <row r="5732" ht="15" customHeight="1" x14ac:dyDescent="0.25"/>
    <row r="5733" ht="15" customHeight="1" x14ac:dyDescent="0.25"/>
    <row r="5734" ht="15" customHeight="1" x14ac:dyDescent="0.25"/>
    <row r="5735" ht="15" customHeight="1" x14ac:dyDescent="0.25"/>
    <row r="5736" ht="15" customHeight="1" x14ac:dyDescent="0.25"/>
    <row r="5737" ht="15" customHeight="1" x14ac:dyDescent="0.25"/>
    <row r="5738" ht="15" customHeight="1" x14ac:dyDescent="0.25"/>
    <row r="5739" ht="15" customHeight="1" x14ac:dyDescent="0.25"/>
    <row r="5740" ht="15" customHeight="1" x14ac:dyDescent="0.25"/>
    <row r="5741" ht="15" customHeight="1" x14ac:dyDescent="0.25"/>
    <row r="5742" ht="15" customHeight="1" x14ac:dyDescent="0.25"/>
    <row r="5743" ht="15" customHeight="1" x14ac:dyDescent="0.25"/>
    <row r="5744" ht="15" customHeight="1" x14ac:dyDescent="0.25"/>
    <row r="5745" ht="15" customHeight="1" x14ac:dyDescent="0.25"/>
    <row r="5746" ht="15" customHeight="1" x14ac:dyDescent="0.25"/>
    <row r="5747" ht="15" customHeight="1" x14ac:dyDescent="0.25"/>
    <row r="5748" ht="15" customHeight="1" x14ac:dyDescent="0.25"/>
    <row r="5749" ht="15" customHeight="1" x14ac:dyDescent="0.25"/>
    <row r="5750" ht="15" customHeight="1" x14ac:dyDescent="0.25"/>
    <row r="5751" ht="15" customHeight="1" x14ac:dyDescent="0.25"/>
    <row r="5752" ht="15" customHeight="1" x14ac:dyDescent="0.25"/>
    <row r="5753" ht="15" customHeight="1" x14ac:dyDescent="0.25"/>
    <row r="5754" ht="15" customHeight="1" x14ac:dyDescent="0.25"/>
    <row r="5755" ht="15" customHeight="1" x14ac:dyDescent="0.25"/>
    <row r="5756" ht="15" customHeight="1" x14ac:dyDescent="0.25"/>
    <row r="5757" ht="15" customHeight="1" x14ac:dyDescent="0.25"/>
    <row r="5758" ht="15" customHeight="1" x14ac:dyDescent="0.25"/>
    <row r="5759" ht="15" customHeight="1" x14ac:dyDescent="0.25"/>
    <row r="5760" ht="15" customHeight="1" x14ac:dyDescent="0.25"/>
    <row r="5761" ht="15" customHeight="1" x14ac:dyDescent="0.25"/>
    <row r="5762" ht="15" customHeight="1" x14ac:dyDescent="0.25"/>
    <row r="5763" ht="15" customHeight="1" x14ac:dyDescent="0.25"/>
    <row r="5764" ht="15" customHeight="1" x14ac:dyDescent="0.25"/>
    <row r="5765" ht="15" customHeight="1" x14ac:dyDescent="0.25"/>
    <row r="5766" ht="15" customHeight="1" x14ac:dyDescent="0.25"/>
    <row r="5767" ht="15" customHeight="1" x14ac:dyDescent="0.25"/>
    <row r="5768" ht="15" customHeight="1" x14ac:dyDescent="0.25"/>
    <row r="5769" ht="15" customHeight="1" x14ac:dyDescent="0.25"/>
    <row r="5770" ht="15" customHeight="1" x14ac:dyDescent="0.25"/>
    <row r="5771" ht="15" customHeight="1" x14ac:dyDescent="0.25"/>
    <row r="5772" ht="15" customHeight="1" x14ac:dyDescent="0.25"/>
    <row r="5773" ht="15" customHeight="1" x14ac:dyDescent="0.25"/>
    <row r="5774" ht="15" customHeight="1" x14ac:dyDescent="0.25"/>
    <row r="5775" ht="15" customHeight="1" x14ac:dyDescent="0.25"/>
    <row r="5776" ht="15" customHeight="1" x14ac:dyDescent="0.25"/>
    <row r="5777" ht="15" customHeight="1" x14ac:dyDescent="0.25"/>
    <row r="5778" ht="15" customHeight="1" x14ac:dyDescent="0.25"/>
    <row r="5779" ht="15" customHeight="1" x14ac:dyDescent="0.25"/>
    <row r="5780" ht="15" customHeight="1" x14ac:dyDescent="0.25"/>
    <row r="5781" ht="15" customHeight="1" x14ac:dyDescent="0.25"/>
    <row r="5782" ht="15" customHeight="1" x14ac:dyDescent="0.25"/>
    <row r="5783" ht="15" customHeight="1" x14ac:dyDescent="0.25"/>
    <row r="5784" ht="15" customHeight="1" x14ac:dyDescent="0.25"/>
    <row r="5785" ht="15" customHeight="1" x14ac:dyDescent="0.25"/>
    <row r="5786" ht="15" customHeight="1" x14ac:dyDescent="0.25"/>
    <row r="5787" ht="15" customHeight="1" x14ac:dyDescent="0.25"/>
    <row r="5788" ht="15" customHeight="1" x14ac:dyDescent="0.25"/>
    <row r="5789" ht="15" customHeight="1" x14ac:dyDescent="0.25"/>
    <row r="5790" ht="15" customHeight="1" x14ac:dyDescent="0.25"/>
    <row r="5791" ht="15" customHeight="1" x14ac:dyDescent="0.25"/>
    <row r="5792" ht="15" customHeight="1" x14ac:dyDescent="0.25"/>
    <row r="5793" ht="15" customHeight="1" x14ac:dyDescent="0.25"/>
    <row r="5794" ht="15" customHeight="1" x14ac:dyDescent="0.25"/>
    <row r="5795" ht="15" customHeight="1" x14ac:dyDescent="0.25"/>
    <row r="5796" ht="15" customHeight="1" x14ac:dyDescent="0.25"/>
    <row r="5797" ht="15" customHeight="1" x14ac:dyDescent="0.25"/>
    <row r="5798" ht="15" customHeight="1" x14ac:dyDescent="0.25"/>
    <row r="5799" ht="15" customHeight="1" x14ac:dyDescent="0.25"/>
    <row r="5800" ht="15" customHeight="1" x14ac:dyDescent="0.25"/>
    <row r="5801" ht="15" customHeight="1" x14ac:dyDescent="0.25"/>
    <row r="5802" ht="15" customHeight="1" x14ac:dyDescent="0.25"/>
    <row r="5803" ht="15" customHeight="1" x14ac:dyDescent="0.25"/>
    <row r="5804" ht="15" customHeight="1" x14ac:dyDescent="0.25"/>
    <row r="5805" ht="15" customHeight="1" x14ac:dyDescent="0.25"/>
    <row r="5806" ht="15" customHeight="1" x14ac:dyDescent="0.25"/>
    <row r="5807" ht="15" customHeight="1" x14ac:dyDescent="0.25"/>
    <row r="5808" ht="15" customHeight="1" x14ac:dyDescent="0.25"/>
    <row r="5809" ht="15" customHeight="1" x14ac:dyDescent="0.25"/>
    <row r="5810" ht="15" customHeight="1" x14ac:dyDescent="0.25"/>
    <row r="5811" ht="15" customHeight="1" x14ac:dyDescent="0.25"/>
    <row r="5812" ht="15" customHeight="1" x14ac:dyDescent="0.25"/>
    <row r="5813" ht="15" customHeight="1" x14ac:dyDescent="0.25"/>
    <row r="5814" ht="15" customHeight="1" x14ac:dyDescent="0.25"/>
    <row r="5815" ht="15" customHeight="1" x14ac:dyDescent="0.25"/>
    <row r="5816" ht="15" customHeight="1" x14ac:dyDescent="0.25"/>
    <row r="5817" ht="15" customHeight="1" x14ac:dyDescent="0.25"/>
    <row r="5818" ht="15" customHeight="1" x14ac:dyDescent="0.25"/>
    <row r="5819" ht="15" customHeight="1" x14ac:dyDescent="0.25"/>
    <row r="5820" ht="15" customHeight="1" x14ac:dyDescent="0.25"/>
    <row r="5821" ht="15" customHeight="1" x14ac:dyDescent="0.25"/>
    <row r="5822" ht="15" customHeight="1" x14ac:dyDescent="0.25"/>
    <row r="5823" ht="15" customHeight="1" x14ac:dyDescent="0.25"/>
    <row r="5824" ht="15" customHeight="1" x14ac:dyDescent="0.25"/>
    <row r="5825" ht="15" customHeight="1" x14ac:dyDescent="0.25"/>
    <row r="5826" ht="15" customHeight="1" x14ac:dyDescent="0.25"/>
    <row r="5827" ht="15" customHeight="1" x14ac:dyDescent="0.25"/>
    <row r="5828" ht="15" customHeight="1" x14ac:dyDescent="0.25"/>
    <row r="5829" ht="15" customHeight="1" x14ac:dyDescent="0.25"/>
    <row r="5830" ht="15" customHeight="1" x14ac:dyDescent="0.25"/>
    <row r="5831" ht="15" customHeight="1" x14ac:dyDescent="0.25"/>
    <row r="5832" ht="15" customHeight="1" x14ac:dyDescent="0.25"/>
    <row r="5833" ht="15" customHeight="1" x14ac:dyDescent="0.25"/>
    <row r="5834" ht="15" customHeight="1" x14ac:dyDescent="0.25"/>
    <row r="5835" ht="15" customHeight="1" x14ac:dyDescent="0.25"/>
    <row r="5836" ht="15" customHeight="1" x14ac:dyDescent="0.25"/>
    <row r="5837" ht="15" customHeight="1" x14ac:dyDescent="0.25"/>
    <row r="5838" ht="15" customHeight="1" x14ac:dyDescent="0.25"/>
    <row r="5839" ht="15" customHeight="1" x14ac:dyDescent="0.25"/>
    <row r="5840" ht="15" customHeight="1" x14ac:dyDescent="0.25"/>
    <row r="5841" ht="15" customHeight="1" x14ac:dyDescent="0.25"/>
    <row r="5842" ht="15" customHeight="1" x14ac:dyDescent="0.25"/>
    <row r="5843" ht="15" customHeight="1" x14ac:dyDescent="0.25"/>
    <row r="5844" ht="15" customHeight="1" x14ac:dyDescent="0.25"/>
    <row r="5845" ht="15" customHeight="1" x14ac:dyDescent="0.25"/>
    <row r="5846" ht="15" customHeight="1" x14ac:dyDescent="0.25"/>
    <row r="5847" ht="15" customHeight="1" x14ac:dyDescent="0.25"/>
    <row r="5848" ht="15" customHeight="1" x14ac:dyDescent="0.25"/>
    <row r="5849" ht="15" customHeight="1" x14ac:dyDescent="0.25"/>
    <row r="5850" ht="15" customHeight="1" x14ac:dyDescent="0.25"/>
    <row r="5851" ht="15" customHeight="1" x14ac:dyDescent="0.25"/>
    <row r="5852" ht="15" customHeight="1" x14ac:dyDescent="0.25"/>
    <row r="5853" ht="15" customHeight="1" x14ac:dyDescent="0.25"/>
    <row r="5854" ht="15" customHeight="1" x14ac:dyDescent="0.25"/>
    <row r="5855" ht="15" customHeight="1" x14ac:dyDescent="0.25"/>
    <row r="5856" ht="15" customHeight="1" x14ac:dyDescent="0.25"/>
    <row r="5857" ht="15" customHeight="1" x14ac:dyDescent="0.25"/>
    <row r="5858" ht="15" customHeight="1" x14ac:dyDescent="0.25"/>
    <row r="5859" ht="15" customHeight="1" x14ac:dyDescent="0.25"/>
    <row r="5860" ht="15" customHeight="1" x14ac:dyDescent="0.25"/>
    <row r="5861" ht="15" customHeight="1" x14ac:dyDescent="0.25"/>
    <row r="5862" ht="15" customHeight="1" x14ac:dyDescent="0.25"/>
    <row r="5863" ht="15" customHeight="1" x14ac:dyDescent="0.25"/>
    <row r="5864" ht="15" customHeight="1" x14ac:dyDescent="0.25"/>
    <row r="5865" ht="15" customHeight="1" x14ac:dyDescent="0.25"/>
    <row r="5866" ht="15" customHeight="1" x14ac:dyDescent="0.25"/>
    <row r="5867" ht="15" customHeight="1" x14ac:dyDescent="0.25"/>
    <row r="5868" ht="15" customHeight="1" x14ac:dyDescent="0.25"/>
    <row r="5869" ht="15" customHeight="1" x14ac:dyDescent="0.25"/>
    <row r="5870" ht="15" customHeight="1" x14ac:dyDescent="0.25"/>
    <row r="5871" ht="15" customHeight="1" x14ac:dyDescent="0.25"/>
    <row r="5872" ht="15" customHeight="1" x14ac:dyDescent="0.25"/>
    <row r="5873" ht="15" customHeight="1" x14ac:dyDescent="0.25"/>
    <row r="5874" ht="15" customHeight="1" x14ac:dyDescent="0.25"/>
    <row r="5875" ht="15" customHeight="1" x14ac:dyDescent="0.25"/>
    <row r="5876" ht="15" customHeight="1" x14ac:dyDescent="0.25"/>
    <row r="5877" ht="15" customHeight="1" x14ac:dyDescent="0.25"/>
    <row r="5878" ht="15" customHeight="1" x14ac:dyDescent="0.25"/>
    <row r="5879" ht="15" customHeight="1" x14ac:dyDescent="0.25"/>
    <row r="5880" ht="15" customHeight="1" x14ac:dyDescent="0.25"/>
    <row r="5881" ht="15" customHeight="1" x14ac:dyDescent="0.25"/>
    <row r="5882" ht="15" customHeight="1" x14ac:dyDescent="0.25"/>
    <row r="5883" ht="15" customHeight="1" x14ac:dyDescent="0.25"/>
    <row r="5884" ht="15" customHeight="1" x14ac:dyDescent="0.25"/>
    <row r="5885" ht="15" customHeight="1" x14ac:dyDescent="0.25"/>
    <row r="5886" ht="15" customHeight="1" x14ac:dyDescent="0.25"/>
    <row r="5887" ht="15" customHeight="1" x14ac:dyDescent="0.25"/>
    <row r="5888" ht="15" customHeight="1" x14ac:dyDescent="0.25"/>
    <row r="5889" ht="15" customHeight="1" x14ac:dyDescent="0.25"/>
    <row r="5890" ht="15" customHeight="1" x14ac:dyDescent="0.25"/>
    <row r="5891" ht="15" customHeight="1" x14ac:dyDescent="0.25"/>
    <row r="5892" ht="15" customHeight="1" x14ac:dyDescent="0.25"/>
    <row r="5893" ht="15" customHeight="1" x14ac:dyDescent="0.25"/>
    <row r="5894" ht="15" customHeight="1" x14ac:dyDescent="0.25"/>
    <row r="5895" ht="15" customHeight="1" x14ac:dyDescent="0.25"/>
    <row r="5896" ht="15" customHeight="1" x14ac:dyDescent="0.25"/>
    <row r="5897" ht="15" customHeight="1" x14ac:dyDescent="0.25"/>
    <row r="5898" ht="15" customHeight="1" x14ac:dyDescent="0.25"/>
    <row r="5899" ht="15" customHeight="1" x14ac:dyDescent="0.25"/>
    <row r="5900" ht="15" customHeight="1" x14ac:dyDescent="0.25"/>
    <row r="5901" ht="15" customHeight="1" x14ac:dyDescent="0.25"/>
    <row r="5902" ht="15" customHeight="1" x14ac:dyDescent="0.25"/>
    <row r="5903" ht="15" customHeight="1" x14ac:dyDescent="0.25"/>
    <row r="5904" ht="15" customHeight="1" x14ac:dyDescent="0.25"/>
    <row r="5905" ht="15" customHeight="1" x14ac:dyDescent="0.25"/>
    <row r="5906" ht="15" customHeight="1" x14ac:dyDescent="0.25"/>
    <row r="5907" ht="15" customHeight="1" x14ac:dyDescent="0.25"/>
    <row r="5908" ht="15" customHeight="1" x14ac:dyDescent="0.25"/>
    <row r="5909" ht="15" customHeight="1" x14ac:dyDescent="0.25"/>
    <row r="5910" ht="15" customHeight="1" x14ac:dyDescent="0.25"/>
    <row r="5911" ht="15" customHeight="1" x14ac:dyDescent="0.25"/>
    <row r="5912" ht="15" customHeight="1" x14ac:dyDescent="0.25"/>
    <row r="5913" ht="15" customHeight="1" x14ac:dyDescent="0.25"/>
    <row r="5914" ht="15" customHeight="1" x14ac:dyDescent="0.25"/>
    <row r="5915" ht="15" customHeight="1" x14ac:dyDescent="0.25"/>
    <row r="5916" ht="15" customHeight="1" x14ac:dyDescent="0.25"/>
    <row r="5917" ht="15" customHeight="1" x14ac:dyDescent="0.25"/>
    <row r="5918" ht="15" customHeight="1" x14ac:dyDescent="0.25"/>
    <row r="5919" ht="15" customHeight="1" x14ac:dyDescent="0.25"/>
    <row r="5920" ht="15" customHeight="1" x14ac:dyDescent="0.25"/>
    <row r="5921" ht="15" customHeight="1" x14ac:dyDescent="0.25"/>
    <row r="5922" ht="15" customHeight="1" x14ac:dyDescent="0.25"/>
    <row r="5923" ht="15" customHeight="1" x14ac:dyDescent="0.25"/>
    <row r="5924" ht="15" customHeight="1" x14ac:dyDescent="0.25"/>
    <row r="5925" ht="15" customHeight="1" x14ac:dyDescent="0.25"/>
    <row r="5926" ht="15" customHeight="1" x14ac:dyDescent="0.25"/>
    <row r="5927" ht="15" customHeight="1" x14ac:dyDescent="0.25"/>
    <row r="5928" ht="15" customHeight="1" x14ac:dyDescent="0.25"/>
    <row r="5929" ht="15" customHeight="1" x14ac:dyDescent="0.25"/>
    <row r="5930" ht="15" customHeight="1" x14ac:dyDescent="0.25"/>
    <row r="5931" ht="15" customHeight="1" x14ac:dyDescent="0.25"/>
    <row r="5932" ht="15" customHeight="1" x14ac:dyDescent="0.25"/>
    <row r="5933" ht="15" customHeight="1" x14ac:dyDescent="0.25"/>
    <row r="5934" ht="15" customHeight="1" x14ac:dyDescent="0.25"/>
    <row r="5935" ht="15" customHeight="1" x14ac:dyDescent="0.25"/>
    <row r="5936" ht="15" customHeight="1" x14ac:dyDescent="0.25"/>
    <row r="5937" ht="15" customHeight="1" x14ac:dyDescent="0.25"/>
    <row r="5938" ht="15" customHeight="1" x14ac:dyDescent="0.25"/>
    <row r="5939" ht="15" customHeight="1" x14ac:dyDescent="0.25"/>
    <row r="5940" ht="15" customHeight="1" x14ac:dyDescent="0.25"/>
    <row r="5941" ht="15" customHeight="1" x14ac:dyDescent="0.25"/>
    <row r="5942" ht="15" customHeight="1" x14ac:dyDescent="0.25"/>
    <row r="5943" ht="15" customHeight="1" x14ac:dyDescent="0.25"/>
    <row r="5944" ht="15" customHeight="1" x14ac:dyDescent="0.25"/>
    <row r="5945" ht="15" customHeight="1" x14ac:dyDescent="0.25"/>
    <row r="5946" ht="15" customHeight="1" x14ac:dyDescent="0.25"/>
    <row r="5947" ht="15" customHeight="1" x14ac:dyDescent="0.25"/>
    <row r="5948" ht="15" customHeight="1" x14ac:dyDescent="0.25"/>
    <row r="5949" ht="15" customHeight="1" x14ac:dyDescent="0.25"/>
    <row r="5950" ht="15" customHeight="1" x14ac:dyDescent="0.25"/>
    <row r="5951" ht="15" customHeight="1" x14ac:dyDescent="0.25"/>
    <row r="5952" ht="15" customHeight="1" x14ac:dyDescent="0.25"/>
    <row r="5953" ht="15" customHeight="1" x14ac:dyDescent="0.25"/>
    <row r="5954" ht="15" customHeight="1" x14ac:dyDescent="0.25"/>
    <row r="5955" ht="15" customHeight="1" x14ac:dyDescent="0.25"/>
    <row r="5956" ht="15" customHeight="1" x14ac:dyDescent="0.25"/>
    <row r="5957" ht="15" customHeight="1" x14ac:dyDescent="0.25"/>
    <row r="5958" ht="15" customHeight="1" x14ac:dyDescent="0.25"/>
    <row r="5959" ht="15" customHeight="1" x14ac:dyDescent="0.25"/>
    <row r="5960" ht="15" customHeight="1" x14ac:dyDescent="0.25"/>
    <row r="5961" ht="15" customHeight="1" x14ac:dyDescent="0.25"/>
    <row r="5962" ht="15" customHeight="1" x14ac:dyDescent="0.25"/>
    <row r="5963" ht="15" customHeight="1" x14ac:dyDescent="0.25"/>
    <row r="5964" ht="15" customHeight="1" x14ac:dyDescent="0.25"/>
    <row r="5965" ht="15" customHeight="1" x14ac:dyDescent="0.25"/>
    <row r="5966" ht="15" customHeight="1" x14ac:dyDescent="0.25"/>
    <row r="5967" ht="15" customHeight="1" x14ac:dyDescent="0.25"/>
    <row r="5968" ht="15" customHeight="1" x14ac:dyDescent="0.25"/>
    <row r="5969" ht="15" customHeight="1" x14ac:dyDescent="0.25"/>
    <row r="5970" ht="15" customHeight="1" x14ac:dyDescent="0.25"/>
    <row r="5971" ht="15" customHeight="1" x14ac:dyDescent="0.25"/>
    <row r="5972" ht="15" customHeight="1" x14ac:dyDescent="0.25"/>
    <row r="5973" ht="15" customHeight="1" x14ac:dyDescent="0.25"/>
    <row r="5974" ht="15" customHeight="1" x14ac:dyDescent="0.25"/>
    <row r="5975" ht="15" customHeight="1" x14ac:dyDescent="0.25"/>
    <row r="5976" ht="15" customHeight="1" x14ac:dyDescent="0.25"/>
    <row r="5977" ht="15" customHeight="1" x14ac:dyDescent="0.25"/>
    <row r="5978" ht="15" customHeight="1" x14ac:dyDescent="0.25"/>
    <row r="5979" ht="15" customHeight="1" x14ac:dyDescent="0.25"/>
    <row r="5980" ht="15" customHeight="1" x14ac:dyDescent="0.25"/>
    <row r="5981" ht="15" customHeight="1" x14ac:dyDescent="0.25"/>
    <row r="5982" ht="15" customHeight="1" x14ac:dyDescent="0.25"/>
    <row r="5983" ht="15" customHeight="1" x14ac:dyDescent="0.25"/>
    <row r="5984" ht="15" customHeight="1" x14ac:dyDescent="0.25"/>
    <row r="5985" ht="15" customHeight="1" x14ac:dyDescent="0.25"/>
    <row r="5986" ht="15" customHeight="1" x14ac:dyDescent="0.25"/>
    <row r="5987" ht="15" customHeight="1" x14ac:dyDescent="0.25"/>
    <row r="5988" ht="15" customHeight="1" x14ac:dyDescent="0.25"/>
    <row r="5989" ht="15" customHeight="1" x14ac:dyDescent="0.25"/>
    <row r="5990" ht="15" customHeight="1" x14ac:dyDescent="0.25"/>
    <row r="5991" ht="15" customHeight="1" x14ac:dyDescent="0.25"/>
    <row r="5992" ht="15" customHeight="1" x14ac:dyDescent="0.25"/>
    <row r="5993" ht="15" customHeight="1" x14ac:dyDescent="0.25"/>
    <row r="5994" ht="15" customHeight="1" x14ac:dyDescent="0.25"/>
    <row r="5995" ht="15" customHeight="1" x14ac:dyDescent="0.25"/>
    <row r="5996" ht="15" customHeight="1" x14ac:dyDescent="0.25"/>
    <row r="5997" ht="15" customHeight="1" x14ac:dyDescent="0.25"/>
    <row r="5998" ht="15" customHeight="1" x14ac:dyDescent="0.25"/>
    <row r="5999" ht="15" customHeight="1" x14ac:dyDescent="0.25"/>
    <row r="6000" ht="15" customHeight="1" x14ac:dyDescent="0.25"/>
    <row r="6001" ht="15" customHeight="1" x14ac:dyDescent="0.25"/>
    <row r="6002" ht="15" customHeight="1" x14ac:dyDescent="0.25"/>
    <row r="6003" ht="15" customHeight="1" x14ac:dyDescent="0.25"/>
    <row r="6004" ht="15" customHeight="1" x14ac:dyDescent="0.25"/>
    <row r="6005" ht="15" customHeight="1" x14ac:dyDescent="0.25"/>
    <row r="6006" ht="15" customHeight="1" x14ac:dyDescent="0.25"/>
    <row r="6007" ht="15" customHeight="1" x14ac:dyDescent="0.25"/>
    <row r="6008" ht="15" customHeight="1" x14ac:dyDescent="0.25"/>
    <row r="6009" ht="15" customHeight="1" x14ac:dyDescent="0.25"/>
    <row r="6010" ht="15" customHeight="1" x14ac:dyDescent="0.25"/>
    <row r="6011" ht="15" customHeight="1" x14ac:dyDescent="0.25"/>
    <row r="6012" ht="15" customHeight="1" x14ac:dyDescent="0.25"/>
    <row r="6013" ht="15" customHeight="1" x14ac:dyDescent="0.25"/>
    <row r="6014" ht="15" customHeight="1" x14ac:dyDescent="0.25"/>
    <row r="6015" ht="15" customHeight="1" x14ac:dyDescent="0.25"/>
    <row r="6016" ht="15" customHeight="1" x14ac:dyDescent="0.25"/>
    <row r="6017" ht="15" customHeight="1" x14ac:dyDescent="0.25"/>
    <row r="6018" ht="15" customHeight="1" x14ac:dyDescent="0.25"/>
    <row r="6019" ht="15" customHeight="1" x14ac:dyDescent="0.25"/>
    <row r="6020" ht="15" customHeight="1" x14ac:dyDescent="0.25"/>
    <row r="6021" ht="15" customHeight="1" x14ac:dyDescent="0.25"/>
    <row r="6022" ht="15" customHeight="1" x14ac:dyDescent="0.25"/>
    <row r="6023" ht="15" customHeight="1" x14ac:dyDescent="0.25"/>
    <row r="6024" ht="15" customHeight="1" x14ac:dyDescent="0.25"/>
    <row r="6025" ht="15" customHeight="1" x14ac:dyDescent="0.25"/>
    <row r="6026" ht="15" customHeight="1" x14ac:dyDescent="0.25"/>
    <row r="6027" ht="15" customHeight="1" x14ac:dyDescent="0.25"/>
    <row r="6028" ht="15" customHeight="1" x14ac:dyDescent="0.25"/>
    <row r="6029" ht="15" customHeight="1" x14ac:dyDescent="0.25"/>
    <row r="6030" ht="15" customHeight="1" x14ac:dyDescent="0.25"/>
    <row r="6031" ht="15" customHeight="1" x14ac:dyDescent="0.25"/>
    <row r="6032" ht="15" customHeight="1" x14ac:dyDescent="0.25"/>
    <row r="6033" ht="15" customHeight="1" x14ac:dyDescent="0.25"/>
    <row r="6034" ht="15" customHeight="1" x14ac:dyDescent="0.25"/>
    <row r="6035" ht="15" customHeight="1" x14ac:dyDescent="0.25"/>
    <row r="6036" ht="15" customHeight="1" x14ac:dyDescent="0.25"/>
    <row r="6037" ht="15" customHeight="1" x14ac:dyDescent="0.25"/>
    <row r="6038" ht="15" customHeight="1" x14ac:dyDescent="0.25"/>
    <row r="6039" ht="15" customHeight="1" x14ac:dyDescent="0.25"/>
    <row r="6040" ht="15" customHeight="1" x14ac:dyDescent="0.25"/>
    <row r="6041" ht="15" customHeight="1" x14ac:dyDescent="0.25"/>
    <row r="6042" ht="15" customHeight="1" x14ac:dyDescent="0.25"/>
    <row r="6043" ht="15" customHeight="1" x14ac:dyDescent="0.25"/>
    <row r="6044" ht="15" customHeight="1" x14ac:dyDescent="0.25"/>
    <row r="6045" ht="15" customHeight="1" x14ac:dyDescent="0.25"/>
    <row r="6046" ht="15" customHeight="1" x14ac:dyDescent="0.25"/>
    <row r="6047" ht="15" customHeight="1" x14ac:dyDescent="0.25"/>
    <row r="6048" ht="15" customHeight="1" x14ac:dyDescent="0.25"/>
    <row r="6049" ht="15" customHeight="1" x14ac:dyDescent="0.25"/>
    <row r="6050" ht="15" customHeight="1" x14ac:dyDescent="0.25"/>
    <row r="6051" ht="15" customHeight="1" x14ac:dyDescent="0.25"/>
    <row r="6052" ht="15" customHeight="1" x14ac:dyDescent="0.25"/>
    <row r="6053" ht="15" customHeight="1" x14ac:dyDescent="0.25"/>
    <row r="6054" ht="15" customHeight="1" x14ac:dyDescent="0.25"/>
    <row r="6055" ht="15" customHeight="1" x14ac:dyDescent="0.25"/>
    <row r="6056" ht="15" customHeight="1" x14ac:dyDescent="0.25"/>
    <row r="6057" ht="15" customHeight="1" x14ac:dyDescent="0.25"/>
    <row r="6058" ht="15" customHeight="1" x14ac:dyDescent="0.25"/>
    <row r="6059" ht="15" customHeight="1" x14ac:dyDescent="0.25"/>
    <row r="6060" ht="15" customHeight="1" x14ac:dyDescent="0.25"/>
    <row r="6061" ht="15" customHeight="1" x14ac:dyDescent="0.25"/>
    <row r="6062" ht="15" customHeight="1" x14ac:dyDescent="0.25"/>
    <row r="6063" ht="15" customHeight="1" x14ac:dyDescent="0.25"/>
    <row r="6064" ht="15" customHeight="1" x14ac:dyDescent="0.25"/>
    <row r="6065" ht="15" customHeight="1" x14ac:dyDescent="0.25"/>
    <row r="6066" ht="15" customHeight="1" x14ac:dyDescent="0.25"/>
    <row r="6067" ht="15" customHeight="1" x14ac:dyDescent="0.25"/>
    <row r="6068" ht="15" customHeight="1" x14ac:dyDescent="0.25"/>
    <row r="6069" ht="15" customHeight="1" x14ac:dyDescent="0.25"/>
    <row r="6070" ht="15" customHeight="1" x14ac:dyDescent="0.25"/>
    <row r="6071" ht="15" customHeight="1" x14ac:dyDescent="0.25"/>
    <row r="6072" ht="15" customHeight="1" x14ac:dyDescent="0.25"/>
    <row r="6073" ht="15" customHeight="1" x14ac:dyDescent="0.25"/>
    <row r="6074" ht="15" customHeight="1" x14ac:dyDescent="0.25"/>
    <row r="6075" ht="15" customHeight="1" x14ac:dyDescent="0.25"/>
    <row r="6076" ht="15" customHeight="1" x14ac:dyDescent="0.25"/>
    <row r="6077" ht="15" customHeight="1" x14ac:dyDescent="0.25"/>
    <row r="6078" ht="15" customHeight="1" x14ac:dyDescent="0.25"/>
    <row r="6079" ht="15" customHeight="1" x14ac:dyDescent="0.25"/>
    <row r="6080" ht="15" customHeight="1" x14ac:dyDescent="0.25"/>
    <row r="6081" ht="15" customHeight="1" x14ac:dyDescent="0.25"/>
    <row r="6082" ht="15" customHeight="1" x14ac:dyDescent="0.25"/>
    <row r="6083" ht="15" customHeight="1" x14ac:dyDescent="0.25"/>
    <row r="6084" ht="15" customHeight="1" x14ac:dyDescent="0.25"/>
    <row r="6085" ht="15" customHeight="1" x14ac:dyDescent="0.25"/>
    <row r="6086" ht="15" customHeight="1" x14ac:dyDescent="0.25"/>
    <row r="6087" ht="15" customHeight="1" x14ac:dyDescent="0.25"/>
    <row r="6088" ht="15" customHeight="1" x14ac:dyDescent="0.25"/>
    <row r="6089" ht="15" customHeight="1" x14ac:dyDescent="0.25"/>
    <row r="6090" ht="15" customHeight="1" x14ac:dyDescent="0.25"/>
    <row r="6091" ht="15" customHeight="1" x14ac:dyDescent="0.25"/>
    <row r="6092" ht="15" customHeight="1" x14ac:dyDescent="0.25"/>
    <row r="6093" ht="15" customHeight="1" x14ac:dyDescent="0.25"/>
    <row r="6094" ht="15" customHeight="1" x14ac:dyDescent="0.25"/>
    <row r="6095" ht="15" customHeight="1" x14ac:dyDescent="0.25"/>
    <row r="6096" ht="15" customHeight="1" x14ac:dyDescent="0.25"/>
    <row r="6097" ht="15" customHeight="1" x14ac:dyDescent="0.25"/>
    <row r="6098" ht="15" customHeight="1" x14ac:dyDescent="0.25"/>
    <row r="6099" ht="15" customHeight="1" x14ac:dyDescent="0.25"/>
    <row r="6100" ht="15" customHeight="1" x14ac:dyDescent="0.25"/>
    <row r="6101" ht="15" customHeight="1" x14ac:dyDescent="0.25"/>
    <row r="6102" ht="15" customHeight="1" x14ac:dyDescent="0.25"/>
    <row r="6103" ht="15" customHeight="1" x14ac:dyDescent="0.25"/>
    <row r="6104" ht="15" customHeight="1" x14ac:dyDescent="0.25"/>
    <row r="6105" ht="15" customHeight="1" x14ac:dyDescent="0.25"/>
    <row r="6106" ht="15" customHeight="1" x14ac:dyDescent="0.25"/>
    <row r="6107" ht="15" customHeight="1" x14ac:dyDescent="0.25"/>
    <row r="6108" ht="15" customHeight="1" x14ac:dyDescent="0.25"/>
    <row r="6109" ht="15" customHeight="1" x14ac:dyDescent="0.25"/>
    <row r="6110" ht="15" customHeight="1" x14ac:dyDescent="0.25"/>
    <row r="6111" ht="15" customHeight="1" x14ac:dyDescent="0.25"/>
    <row r="6112" ht="15" customHeight="1" x14ac:dyDescent="0.25"/>
    <row r="6113" ht="15" customHeight="1" x14ac:dyDescent="0.25"/>
    <row r="6114" ht="15" customHeight="1" x14ac:dyDescent="0.25"/>
    <row r="6115" ht="15" customHeight="1" x14ac:dyDescent="0.25"/>
    <row r="6116" ht="15" customHeight="1" x14ac:dyDescent="0.25"/>
    <row r="6117" ht="15" customHeight="1" x14ac:dyDescent="0.25"/>
    <row r="6118" ht="15" customHeight="1" x14ac:dyDescent="0.25"/>
    <row r="6119" ht="15" customHeight="1" x14ac:dyDescent="0.25"/>
    <row r="6120" ht="15" customHeight="1" x14ac:dyDescent="0.25"/>
    <row r="6121" ht="15" customHeight="1" x14ac:dyDescent="0.25"/>
    <row r="6122" ht="15" customHeight="1" x14ac:dyDescent="0.25"/>
    <row r="6123" ht="15" customHeight="1" x14ac:dyDescent="0.25"/>
    <row r="6124" ht="15" customHeight="1" x14ac:dyDescent="0.25"/>
    <row r="6125" ht="15" customHeight="1" x14ac:dyDescent="0.25"/>
    <row r="6126" ht="15" customHeight="1" x14ac:dyDescent="0.25"/>
    <row r="6127" ht="15" customHeight="1" x14ac:dyDescent="0.25"/>
    <row r="6128" ht="15" customHeight="1" x14ac:dyDescent="0.25"/>
    <row r="6129" ht="15" customHeight="1" x14ac:dyDescent="0.25"/>
    <row r="6130" ht="15" customHeight="1" x14ac:dyDescent="0.25"/>
    <row r="6131" ht="15" customHeight="1" x14ac:dyDescent="0.25"/>
    <row r="6132" ht="15" customHeight="1" x14ac:dyDescent="0.25"/>
    <row r="6133" ht="15" customHeight="1" x14ac:dyDescent="0.25"/>
    <row r="6134" ht="15" customHeight="1" x14ac:dyDescent="0.25"/>
    <row r="6135" ht="15" customHeight="1" x14ac:dyDescent="0.25"/>
    <row r="6136" ht="15" customHeight="1" x14ac:dyDescent="0.25"/>
    <row r="6137" ht="15" customHeight="1" x14ac:dyDescent="0.25"/>
    <row r="6138" ht="15" customHeight="1" x14ac:dyDescent="0.25"/>
    <row r="6139" ht="15" customHeight="1" x14ac:dyDescent="0.25"/>
    <row r="6140" ht="15" customHeight="1" x14ac:dyDescent="0.25"/>
    <row r="6141" ht="15" customHeight="1" x14ac:dyDescent="0.25"/>
    <row r="6142" ht="15" customHeight="1" x14ac:dyDescent="0.25"/>
    <row r="6143" ht="15" customHeight="1" x14ac:dyDescent="0.25"/>
    <row r="6144" ht="15" customHeight="1" x14ac:dyDescent="0.25"/>
    <row r="6145" ht="15" customHeight="1" x14ac:dyDescent="0.25"/>
    <row r="6146" ht="15" customHeight="1" x14ac:dyDescent="0.25"/>
    <row r="6147" ht="15" customHeight="1" x14ac:dyDescent="0.25"/>
    <row r="6148" ht="15" customHeight="1" x14ac:dyDescent="0.25"/>
    <row r="6149" ht="15" customHeight="1" x14ac:dyDescent="0.25"/>
    <row r="6150" ht="15" customHeight="1" x14ac:dyDescent="0.25"/>
    <row r="6151" ht="15" customHeight="1" x14ac:dyDescent="0.25"/>
    <row r="6152" ht="15" customHeight="1" x14ac:dyDescent="0.25"/>
    <row r="6153" ht="15" customHeight="1" x14ac:dyDescent="0.25"/>
    <row r="6154" ht="15" customHeight="1" x14ac:dyDescent="0.25"/>
    <row r="6155" ht="15" customHeight="1" x14ac:dyDescent="0.25"/>
    <row r="6156" ht="15" customHeight="1" x14ac:dyDescent="0.25"/>
    <row r="6157" ht="15" customHeight="1" x14ac:dyDescent="0.25"/>
    <row r="6158" ht="15" customHeight="1" x14ac:dyDescent="0.25"/>
    <row r="6159" ht="15" customHeight="1" x14ac:dyDescent="0.25"/>
    <row r="6160" ht="15" customHeight="1" x14ac:dyDescent="0.25"/>
    <row r="6161" ht="15" customHeight="1" x14ac:dyDescent="0.25"/>
    <row r="6162" ht="15" customHeight="1" x14ac:dyDescent="0.25"/>
    <row r="6163" ht="15" customHeight="1" x14ac:dyDescent="0.25"/>
    <row r="6164" ht="15" customHeight="1" x14ac:dyDescent="0.25"/>
    <row r="6165" ht="15" customHeight="1" x14ac:dyDescent="0.25"/>
    <row r="6166" ht="15" customHeight="1" x14ac:dyDescent="0.25"/>
    <row r="6167" ht="15" customHeight="1" x14ac:dyDescent="0.25"/>
    <row r="6168" ht="15" customHeight="1" x14ac:dyDescent="0.25"/>
    <row r="6169" ht="15" customHeight="1" x14ac:dyDescent="0.25"/>
    <row r="6170" ht="15" customHeight="1" x14ac:dyDescent="0.25"/>
    <row r="6171" ht="15" customHeight="1" x14ac:dyDescent="0.25"/>
    <row r="6172" ht="15" customHeight="1" x14ac:dyDescent="0.25"/>
    <row r="6173" ht="15" customHeight="1" x14ac:dyDescent="0.25"/>
    <row r="6174" ht="15" customHeight="1" x14ac:dyDescent="0.25"/>
    <row r="6175" ht="15" customHeight="1" x14ac:dyDescent="0.25"/>
    <row r="6176" ht="15" customHeight="1" x14ac:dyDescent="0.25"/>
    <row r="6177" ht="15" customHeight="1" x14ac:dyDescent="0.25"/>
    <row r="6178" ht="15" customHeight="1" x14ac:dyDescent="0.25"/>
    <row r="6179" ht="15" customHeight="1" x14ac:dyDescent="0.25"/>
    <row r="6180" ht="15" customHeight="1" x14ac:dyDescent="0.25"/>
    <row r="6181" ht="15" customHeight="1" x14ac:dyDescent="0.25"/>
    <row r="6182" ht="15" customHeight="1" x14ac:dyDescent="0.25"/>
    <row r="6183" ht="15" customHeight="1" x14ac:dyDescent="0.25"/>
    <row r="6184" ht="15" customHeight="1" x14ac:dyDescent="0.25"/>
    <row r="6185" ht="15" customHeight="1" x14ac:dyDescent="0.25"/>
    <row r="6186" ht="15" customHeight="1" x14ac:dyDescent="0.25"/>
    <row r="6187" ht="15" customHeight="1" x14ac:dyDescent="0.25"/>
    <row r="6188" ht="15" customHeight="1" x14ac:dyDescent="0.25"/>
    <row r="6189" ht="15" customHeight="1" x14ac:dyDescent="0.25"/>
    <row r="6190" ht="15" customHeight="1" x14ac:dyDescent="0.25"/>
    <row r="6191" ht="15" customHeight="1" x14ac:dyDescent="0.25"/>
    <row r="6192" ht="15" customHeight="1" x14ac:dyDescent="0.25"/>
    <row r="6193" ht="15" customHeight="1" x14ac:dyDescent="0.25"/>
    <row r="6194" ht="15" customHeight="1" x14ac:dyDescent="0.25"/>
    <row r="6195" ht="15" customHeight="1" x14ac:dyDescent="0.25"/>
    <row r="6196" ht="15" customHeight="1" x14ac:dyDescent="0.25"/>
    <row r="6197" ht="15" customHeight="1" x14ac:dyDescent="0.25"/>
    <row r="6198" ht="15" customHeight="1" x14ac:dyDescent="0.25"/>
    <row r="6199" ht="15" customHeight="1" x14ac:dyDescent="0.25"/>
    <row r="6200" ht="15" customHeight="1" x14ac:dyDescent="0.25"/>
    <row r="6201" ht="15" customHeight="1" x14ac:dyDescent="0.25"/>
    <row r="6202" ht="15" customHeight="1" x14ac:dyDescent="0.25"/>
    <row r="6203" ht="15" customHeight="1" x14ac:dyDescent="0.25"/>
    <row r="6204" ht="15" customHeight="1" x14ac:dyDescent="0.25"/>
    <row r="6205" ht="15" customHeight="1" x14ac:dyDescent="0.25"/>
    <row r="6206" ht="15" customHeight="1" x14ac:dyDescent="0.25"/>
    <row r="6207" ht="15" customHeight="1" x14ac:dyDescent="0.25"/>
    <row r="6208" ht="15" customHeight="1" x14ac:dyDescent="0.25"/>
    <row r="6209" ht="15" customHeight="1" x14ac:dyDescent="0.25"/>
    <row r="6210" ht="15" customHeight="1" x14ac:dyDescent="0.25"/>
    <row r="6211" ht="15" customHeight="1" x14ac:dyDescent="0.25"/>
    <row r="6212" ht="15" customHeight="1" x14ac:dyDescent="0.25"/>
    <row r="6213" ht="15" customHeight="1" x14ac:dyDescent="0.25"/>
    <row r="6214" ht="15" customHeight="1" x14ac:dyDescent="0.25"/>
    <row r="6215" ht="15" customHeight="1" x14ac:dyDescent="0.25"/>
    <row r="6216" ht="15" customHeight="1" x14ac:dyDescent="0.25"/>
    <row r="6217" ht="15" customHeight="1" x14ac:dyDescent="0.25"/>
    <row r="6218" ht="15" customHeight="1" x14ac:dyDescent="0.25"/>
    <row r="6219" ht="15" customHeight="1" x14ac:dyDescent="0.25"/>
    <row r="6220" ht="15" customHeight="1" x14ac:dyDescent="0.25"/>
    <row r="6221" ht="15" customHeight="1" x14ac:dyDescent="0.25"/>
    <row r="6222" ht="15" customHeight="1" x14ac:dyDescent="0.25"/>
    <row r="6223" ht="15" customHeight="1" x14ac:dyDescent="0.25"/>
    <row r="6224" ht="15" customHeight="1" x14ac:dyDescent="0.25"/>
    <row r="6225" ht="15" customHeight="1" x14ac:dyDescent="0.25"/>
    <row r="6226" ht="15" customHeight="1" x14ac:dyDescent="0.25"/>
    <row r="6227" ht="15" customHeight="1" x14ac:dyDescent="0.25"/>
    <row r="6228" ht="15" customHeight="1" x14ac:dyDescent="0.25"/>
    <row r="6229" ht="15" customHeight="1" x14ac:dyDescent="0.25"/>
    <row r="6230" ht="15" customHeight="1" x14ac:dyDescent="0.25"/>
    <row r="6231" ht="15" customHeight="1" x14ac:dyDescent="0.25"/>
    <row r="6232" ht="15" customHeight="1" x14ac:dyDescent="0.25"/>
    <row r="6233" ht="15" customHeight="1" x14ac:dyDescent="0.25"/>
    <row r="6234" ht="15" customHeight="1" x14ac:dyDescent="0.25"/>
    <row r="6235" ht="15" customHeight="1" x14ac:dyDescent="0.25"/>
    <row r="6236" ht="15" customHeight="1" x14ac:dyDescent="0.25"/>
    <row r="6237" ht="15" customHeight="1" x14ac:dyDescent="0.25"/>
    <row r="6238" ht="15" customHeight="1" x14ac:dyDescent="0.25"/>
    <row r="6239" ht="15" customHeight="1" x14ac:dyDescent="0.25"/>
    <row r="6240" ht="15" customHeight="1" x14ac:dyDescent="0.25"/>
    <row r="6241" ht="15" customHeight="1" x14ac:dyDescent="0.25"/>
    <row r="6242" ht="15" customHeight="1" x14ac:dyDescent="0.25"/>
    <row r="6243" ht="15" customHeight="1" x14ac:dyDescent="0.25"/>
    <row r="6244" ht="15" customHeight="1" x14ac:dyDescent="0.25"/>
    <row r="6245" ht="15" customHeight="1" x14ac:dyDescent="0.25"/>
    <row r="6246" ht="15" customHeight="1" x14ac:dyDescent="0.25"/>
    <row r="6247" ht="15" customHeight="1" x14ac:dyDescent="0.25"/>
    <row r="6248" ht="15" customHeight="1" x14ac:dyDescent="0.25"/>
    <row r="6249" ht="15" customHeight="1" x14ac:dyDescent="0.25"/>
    <row r="6250" ht="15" customHeight="1" x14ac:dyDescent="0.25"/>
    <row r="6251" ht="15" customHeight="1" x14ac:dyDescent="0.25"/>
    <row r="6252" ht="15" customHeight="1" x14ac:dyDescent="0.25"/>
    <row r="6253" ht="15" customHeight="1" x14ac:dyDescent="0.25"/>
    <row r="6254" ht="15" customHeight="1" x14ac:dyDescent="0.25"/>
    <row r="6255" ht="15" customHeight="1" x14ac:dyDescent="0.25"/>
    <row r="6256" ht="15" customHeight="1" x14ac:dyDescent="0.25"/>
    <row r="6257" ht="15" customHeight="1" x14ac:dyDescent="0.25"/>
    <row r="6258" ht="15" customHeight="1" x14ac:dyDescent="0.25"/>
    <row r="6259" ht="15" customHeight="1" x14ac:dyDescent="0.25"/>
    <row r="6260" ht="15" customHeight="1" x14ac:dyDescent="0.25"/>
    <row r="6261" ht="15" customHeight="1" x14ac:dyDescent="0.25"/>
    <row r="6262" ht="15" customHeight="1" x14ac:dyDescent="0.25"/>
    <row r="6263" ht="15" customHeight="1" x14ac:dyDescent="0.25"/>
    <row r="6264" ht="15" customHeight="1" x14ac:dyDescent="0.25"/>
    <row r="6265" ht="15" customHeight="1" x14ac:dyDescent="0.25"/>
    <row r="6266" ht="15" customHeight="1" x14ac:dyDescent="0.25"/>
    <row r="6267" ht="15" customHeight="1" x14ac:dyDescent="0.25"/>
    <row r="6268" ht="15" customHeight="1" x14ac:dyDescent="0.25"/>
    <row r="6269" ht="15" customHeight="1" x14ac:dyDescent="0.25"/>
    <row r="6270" ht="15" customHeight="1" x14ac:dyDescent="0.25"/>
    <row r="6271" ht="15" customHeight="1" x14ac:dyDescent="0.25"/>
    <row r="6272" ht="15" customHeight="1" x14ac:dyDescent="0.25"/>
    <row r="6273" ht="15" customHeight="1" x14ac:dyDescent="0.25"/>
    <row r="6274" ht="15" customHeight="1" x14ac:dyDescent="0.25"/>
    <row r="6275" ht="15" customHeight="1" x14ac:dyDescent="0.25"/>
    <row r="6276" ht="15" customHeight="1" x14ac:dyDescent="0.25"/>
    <row r="6277" ht="15" customHeight="1" x14ac:dyDescent="0.25"/>
    <row r="6278" ht="15" customHeight="1" x14ac:dyDescent="0.25"/>
    <row r="6279" ht="15" customHeight="1" x14ac:dyDescent="0.25"/>
    <row r="6280" ht="15" customHeight="1" x14ac:dyDescent="0.25"/>
    <row r="6281" ht="15" customHeight="1" x14ac:dyDescent="0.25"/>
    <row r="6282" ht="15" customHeight="1" x14ac:dyDescent="0.25"/>
    <row r="6283" ht="15" customHeight="1" x14ac:dyDescent="0.25"/>
    <row r="6284" ht="15" customHeight="1" x14ac:dyDescent="0.25"/>
    <row r="6285" ht="15" customHeight="1" x14ac:dyDescent="0.25"/>
    <row r="6286" ht="15" customHeight="1" x14ac:dyDescent="0.25"/>
    <row r="6287" ht="15" customHeight="1" x14ac:dyDescent="0.25"/>
    <row r="6288" ht="15" customHeight="1" x14ac:dyDescent="0.25"/>
    <row r="6289" ht="15" customHeight="1" x14ac:dyDescent="0.25"/>
    <row r="6290" ht="15" customHeight="1" x14ac:dyDescent="0.25"/>
    <row r="6291" ht="15" customHeight="1" x14ac:dyDescent="0.25"/>
    <row r="6292" ht="15" customHeight="1" x14ac:dyDescent="0.25"/>
    <row r="6293" ht="15" customHeight="1" x14ac:dyDescent="0.25"/>
    <row r="6294" ht="15" customHeight="1" x14ac:dyDescent="0.25"/>
    <row r="6295" ht="15" customHeight="1" x14ac:dyDescent="0.25"/>
    <row r="6296" ht="15" customHeight="1" x14ac:dyDescent="0.25"/>
    <row r="6297" ht="15" customHeight="1" x14ac:dyDescent="0.25"/>
    <row r="6298" ht="15" customHeight="1" x14ac:dyDescent="0.25"/>
    <row r="6299" ht="15" customHeight="1" x14ac:dyDescent="0.25"/>
    <row r="6300" ht="15" customHeight="1" x14ac:dyDescent="0.25"/>
    <row r="6301" ht="15" customHeight="1" x14ac:dyDescent="0.25"/>
    <row r="6302" ht="15" customHeight="1" x14ac:dyDescent="0.25"/>
    <row r="6303" ht="15" customHeight="1" x14ac:dyDescent="0.25"/>
    <row r="6304" ht="15" customHeight="1" x14ac:dyDescent="0.25"/>
    <row r="6305" ht="15" customHeight="1" x14ac:dyDescent="0.25"/>
    <row r="6306" ht="15" customHeight="1" x14ac:dyDescent="0.25"/>
    <row r="6307" ht="15" customHeight="1" x14ac:dyDescent="0.25"/>
    <row r="6308" ht="15" customHeight="1" x14ac:dyDescent="0.25"/>
    <row r="6309" ht="15" customHeight="1" x14ac:dyDescent="0.25"/>
    <row r="6310" ht="15" customHeight="1" x14ac:dyDescent="0.25"/>
    <row r="6311" ht="15" customHeight="1" x14ac:dyDescent="0.25"/>
    <row r="6312" ht="15" customHeight="1" x14ac:dyDescent="0.25"/>
    <row r="6313" ht="15" customHeight="1" x14ac:dyDescent="0.25"/>
    <row r="6314" ht="15" customHeight="1" x14ac:dyDescent="0.25"/>
    <row r="6315" ht="15" customHeight="1" x14ac:dyDescent="0.25"/>
    <row r="6316" ht="15" customHeight="1" x14ac:dyDescent="0.25"/>
    <row r="6317" ht="15" customHeight="1" x14ac:dyDescent="0.25"/>
    <row r="6318" ht="15" customHeight="1" x14ac:dyDescent="0.25"/>
    <row r="6319" ht="15" customHeight="1" x14ac:dyDescent="0.25"/>
    <row r="6320" ht="15" customHeight="1" x14ac:dyDescent="0.25"/>
    <row r="6321" ht="15" customHeight="1" x14ac:dyDescent="0.25"/>
    <row r="6322" ht="15" customHeight="1" x14ac:dyDescent="0.25"/>
    <row r="6323" ht="15" customHeight="1" x14ac:dyDescent="0.25"/>
    <row r="6324" ht="15" customHeight="1" x14ac:dyDescent="0.25"/>
    <row r="6325" ht="15" customHeight="1" x14ac:dyDescent="0.25"/>
    <row r="6326" ht="15" customHeight="1" x14ac:dyDescent="0.25"/>
    <row r="6327" ht="15" customHeight="1" x14ac:dyDescent="0.25"/>
    <row r="6328" ht="15" customHeight="1" x14ac:dyDescent="0.25"/>
    <row r="6329" ht="15" customHeight="1" x14ac:dyDescent="0.25"/>
    <row r="6330" ht="15" customHeight="1" x14ac:dyDescent="0.25"/>
    <row r="6331" ht="15" customHeight="1" x14ac:dyDescent="0.25"/>
    <row r="6332" ht="15" customHeight="1" x14ac:dyDescent="0.25"/>
    <row r="6333" ht="15" customHeight="1" x14ac:dyDescent="0.25"/>
    <row r="6334" ht="15" customHeight="1" x14ac:dyDescent="0.25"/>
    <row r="6335" ht="15" customHeight="1" x14ac:dyDescent="0.25"/>
    <row r="6336" ht="15" customHeight="1" x14ac:dyDescent="0.25"/>
    <row r="6337" ht="15" customHeight="1" x14ac:dyDescent="0.25"/>
    <row r="6338" ht="15" customHeight="1" x14ac:dyDescent="0.25"/>
    <row r="6339" ht="15" customHeight="1" x14ac:dyDescent="0.25"/>
    <row r="6340" ht="15" customHeight="1" x14ac:dyDescent="0.25"/>
    <row r="6341" ht="15" customHeight="1" x14ac:dyDescent="0.25"/>
    <row r="6342" ht="15" customHeight="1" x14ac:dyDescent="0.25"/>
    <row r="6343" ht="15" customHeight="1" x14ac:dyDescent="0.25"/>
    <row r="6344" ht="15" customHeight="1" x14ac:dyDescent="0.25"/>
    <row r="6345" ht="15" customHeight="1" x14ac:dyDescent="0.25"/>
    <row r="6346" ht="15" customHeight="1" x14ac:dyDescent="0.25"/>
    <row r="6347" ht="15" customHeight="1" x14ac:dyDescent="0.25"/>
    <row r="6348" ht="15" customHeight="1" x14ac:dyDescent="0.25"/>
    <row r="6349" ht="15" customHeight="1" x14ac:dyDescent="0.25"/>
    <row r="6350" ht="15" customHeight="1" x14ac:dyDescent="0.25"/>
    <row r="6351" ht="15" customHeight="1" x14ac:dyDescent="0.25"/>
    <row r="6352" ht="15" customHeight="1" x14ac:dyDescent="0.25"/>
    <row r="6353" ht="15" customHeight="1" x14ac:dyDescent="0.25"/>
    <row r="6354" ht="15" customHeight="1" x14ac:dyDescent="0.25"/>
    <row r="6355" ht="15" customHeight="1" x14ac:dyDescent="0.25"/>
    <row r="6356" ht="15" customHeight="1" x14ac:dyDescent="0.25"/>
    <row r="6357" ht="15" customHeight="1" x14ac:dyDescent="0.25"/>
    <row r="6358" ht="15" customHeight="1" x14ac:dyDescent="0.25"/>
    <row r="6359" ht="15" customHeight="1" x14ac:dyDescent="0.25"/>
    <row r="6360" ht="15" customHeight="1" x14ac:dyDescent="0.25"/>
    <row r="6361" ht="15" customHeight="1" x14ac:dyDescent="0.25"/>
    <row r="6362" ht="15" customHeight="1" x14ac:dyDescent="0.25"/>
    <row r="6363" ht="15" customHeight="1" x14ac:dyDescent="0.25"/>
    <row r="6364" ht="15" customHeight="1" x14ac:dyDescent="0.25"/>
    <row r="6365" ht="15" customHeight="1" x14ac:dyDescent="0.25"/>
    <row r="6366" ht="15" customHeight="1" x14ac:dyDescent="0.25"/>
    <row r="6367" ht="15" customHeight="1" x14ac:dyDescent="0.25"/>
    <row r="6368" ht="15" customHeight="1" x14ac:dyDescent="0.25"/>
    <row r="6369" ht="15" customHeight="1" x14ac:dyDescent="0.25"/>
    <row r="6370" ht="15" customHeight="1" x14ac:dyDescent="0.25"/>
    <row r="6371" ht="15" customHeight="1" x14ac:dyDescent="0.25"/>
    <row r="6372" ht="15" customHeight="1" x14ac:dyDescent="0.25"/>
    <row r="6373" ht="15" customHeight="1" x14ac:dyDescent="0.25"/>
    <row r="6374" ht="15" customHeight="1" x14ac:dyDescent="0.25"/>
    <row r="6375" ht="15" customHeight="1" x14ac:dyDescent="0.25"/>
    <row r="6376" ht="15" customHeight="1" x14ac:dyDescent="0.25"/>
    <row r="6377" ht="15" customHeight="1" x14ac:dyDescent="0.25"/>
    <row r="6378" ht="15" customHeight="1" x14ac:dyDescent="0.25"/>
    <row r="6379" ht="15" customHeight="1" x14ac:dyDescent="0.25"/>
    <row r="6380" ht="15" customHeight="1" x14ac:dyDescent="0.25"/>
    <row r="6381" ht="15" customHeight="1" x14ac:dyDescent="0.25"/>
    <row r="6382" ht="15" customHeight="1" x14ac:dyDescent="0.25"/>
    <row r="6383" ht="15" customHeight="1" x14ac:dyDescent="0.25"/>
    <row r="6384" ht="15" customHeight="1" x14ac:dyDescent="0.25"/>
    <row r="6385" ht="15" customHeight="1" x14ac:dyDescent="0.25"/>
    <row r="6386" ht="15" customHeight="1" x14ac:dyDescent="0.25"/>
    <row r="6387" ht="15" customHeight="1" x14ac:dyDescent="0.25"/>
    <row r="6388" ht="15" customHeight="1" x14ac:dyDescent="0.25"/>
    <row r="6389" ht="15" customHeight="1" x14ac:dyDescent="0.25"/>
    <row r="6390" ht="15" customHeight="1" x14ac:dyDescent="0.25"/>
    <row r="6391" ht="15" customHeight="1" x14ac:dyDescent="0.25"/>
    <row r="6392" ht="15" customHeight="1" x14ac:dyDescent="0.25"/>
    <row r="6393" ht="15" customHeight="1" x14ac:dyDescent="0.25"/>
    <row r="6394" ht="15" customHeight="1" x14ac:dyDescent="0.25"/>
    <row r="6395" ht="15" customHeight="1" x14ac:dyDescent="0.25"/>
    <row r="6396" ht="15" customHeight="1" x14ac:dyDescent="0.25"/>
    <row r="6397" ht="15" customHeight="1" x14ac:dyDescent="0.25"/>
    <row r="6398" ht="15" customHeight="1" x14ac:dyDescent="0.25"/>
    <row r="6399" ht="15" customHeight="1" x14ac:dyDescent="0.25"/>
    <row r="6400" ht="15" customHeight="1" x14ac:dyDescent="0.25"/>
    <row r="6401" ht="15" customHeight="1" x14ac:dyDescent="0.25"/>
    <row r="6402" ht="15" customHeight="1" x14ac:dyDescent="0.25"/>
    <row r="6403" ht="15" customHeight="1" x14ac:dyDescent="0.25"/>
    <row r="6404" ht="15" customHeight="1" x14ac:dyDescent="0.25"/>
    <row r="6405" ht="15" customHeight="1" x14ac:dyDescent="0.25"/>
    <row r="6406" ht="15" customHeight="1" x14ac:dyDescent="0.25"/>
    <row r="6407" ht="15" customHeight="1" x14ac:dyDescent="0.25"/>
    <row r="6408" ht="15" customHeight="1" x14ac:dyDescent="0.25"/>
    <row r="6409" ht="15" customHeight="1" x14ac:dyDescent="0.25"/>
    <row r="6410" ht="15" customHeight="1" x14ac:dyDescent="0.25"/>
    <row r="6411" ht="15" customHeight="1" x14ac:dyDescent="0.25"/>
    <row r="6412" ht="15" customHeight="1" x14ac:dyDescent="0.25"/>
    <row r="6413" ht="15" customHeight="1" x14ac:dyDescent="0.25"/>
    <row r="6414" ht="15" customHeight="1" x14ac:dyDescent="0.25"/>
    <row r="6415" ht="15" customHeight="1" x14ac:dyDescent="0.25"/>
    <row r="6416" ht="15" customHeight="1" x14ac:dyDescent="0.25"/>
    <row r="6417" ht="15" customHeight="1" x14ac:dyDescent="0.25"/>
    <row r="6418" ht="15" customHeight="1" x14ac:dyDescent="0.25"/>
    <row r="6419" ht="15" customHeight="1" x14ac:dyDescent="0.25"/>
    <row r="6420" ht="15" customHeight="1" x14ac:dyDescent="0.25"/>
    <row r="6421" ht="15" customHeight="1" x14ac:dyDescent="0.25"/>
    <row r="6422" ht="15" customHeight="1" x14ac:dyDescent="0.25"/>
    <row r="6423" ht="15" customHeight="1" x14ac:dyDescent="0.25"/>
    <row r="6424" ht="15" customHeight="1" x14ac:dyDescent="0.25"/>
    <row r="6425" ht="15" customHeight="1" x14ac:dyDescent="0.25"/>
    <row r="6426" ht="15" customHeight="1" x14ac:dyDescent="0.25"/>
    <row r="6427" ht="15" customHeight="1" x14ac:dyDescent="0.25"/>
    <row r="6428" ht="15" customHeight="1" x14ac:dyDescent="0.25"/>
    <row r="6429" ht="15" customHeight="1" x14ac:dyDescent="0.25"/>
    <row r="6430" ht="15" customHeight="1" x14ac:dyDescent="0.25"/>
    <row r="6431" ht="15" customHeight="1" x14ac:dyDescent="0.25"/>
    <row r="6432" ht="15" customHeight="1" x14ac:dyDescent="0.25"/>
    <row r="6433" ht="15" customHeight="1" x14ac:dyDescent="0.25"/>
    <row r="6434" ht="15" customHeight="1" x14ac:dyDescent="0.25"/>
    <row r="6435" ht="15" customHeight="1" x14ac:dyDescent="0.25"/>
    <row r="6436" ht="15" customHeight="1" x14ac:dyDescent="0.25"/>
    <row r="6437" ht="15" customHeight="1" x14ac:dyDescent="0.25"/>
    <row r="6438" ht="15" customHeight="1" x14ac:dyDescent="0.25"/>
    <row r="6439" ht="15" customHeight="1" x14ac:dyDescent="0.25"/>
    <row r="6440" ht="15" customHeight="1" x14ac:dyDescent="0.25"/>
    <row r="6441" ht="15" customHeight="1" x14ac:dyDescent="0.25"/>
    <row r="6442" ht="15" customHeight="1" x14ac:dyDescent="0.25"/>
    <row r="6443" ht="15" customHeight="1" x14ac:dyDescent="0.25"/>
    <row r="6444" ht="15" customHeight="1" x14ac:dyDescent="0.25"/>
    <row r="6445" ht="15" customHeight="1" x14ac:dyDescent="0.25"/>
    <row r="6446" ht="15" customHeight="1" x14ac:dyDescent="0.25"/>
    <row r="6447" ht="15" customHeight="1" x14ac:dyDescent="0.25"/>
    <row r="6448" ht="15" customHeight="1" x14ac:dyDescent="0.25"/>
    <row r="6449" ht="15" customHeight="1" x14ac:dyDescent="0.25"/>
    <row r="6450" ht="15" customHeight="1" x14ac:dyDescent="0.25"/>
    <row r="6451" ht="15" customHeight="1" x14ac:dyDescent="0.25"/>
    <row r="6452" ht="15" customHeight="1" x14ac:dyDescent="0.25"/>
    <row r="6453" ht="15" customHeight="1" x14ac:dyDescent="0.25"/>
    <row r="6454" ht="15" customHeight="1" x14ac:dyDescent="0.25"/>
    <row r="6455" ht="15" customHeight="1" x14ac:dyDescent="0.25"/>
    <row r="6456" ht="15" customHeight="1" x14ac:dyDescent="0.25"/>
    <row r="6457" ht="15" customHeight="1" x14ac:dyDescent="0.25"/>
    <row r="6458" ht="15" customHeight="1" x14ac:dyDescent="0.25"/>
    <row r="6459" ht="15" customHeight="1" x14ac:dyDescent="0.25"/>
    <row r="6460" ht="15" customHeight="1" x14ac:dyDescent="0.25"/>
    <row r="6461" ht="15" customHeight="1" x14ac:dyDescent="0.25"/>
    <row r="6462" ht="15" customHeight="1" x14ac:dyDescent="0.25"/>
    <row r="6463" ht="15" customHeight="1" x14ac:dyDescent="0.25"/>
    <row r="6464" ht="15" customHeight="1" x14ac:dyDescent="0.25"/>
    <row r="6465" ht="15" customHeight="1" x14ac:dyDescent="0.25"/>
    <row r="6466" ht="15" customHeight="1" x14ac:dyDescent="0.25"/>
    <row r="6467" ht="15" customHeight="1" x14ac:dyDescent="0.25"/>
    <row r="6468" ht="15" customHeight="1" x14ac:dyDescent="0.25"/>
    <row r="6469" ht="15" customHeight="1" x14ac:dyDescent="0.25"/>
    <row r="6470" ht="15" customHeight="1" x14ac:dyDescent="0.25"/>
    <row r="6471" ht="15" customHeight="1" x14ac:dyDescent="0.25"/>
    <row r="6472" ht="15" customHeight="1" x14ac:dyDescent="0.25"/>
    <row r="6473" ht="15" customHeight="1" x14ac:dyDescent="0.25"/>
    <row r="6474" ht="15" customHeight="1" x14ac:dyDescent="0.25"/>
    <row r="6475" ht="15" customHeight="1" x14ac:dyDescent="0.25"/>
    <row r="6476" ht="15" customHeight="1" x14ac:dyDescent="0.25"/>
    <row r="6477" ht="15" customHeight="1" x14ac:dyDescent="0.25"/>
    <row r="6478" ht="15" customHeight="1" x14ac:dyDescent="0.25"/>
    <row r="6479" ht="15" customHeight="1" x14ac:dyDescent="0.25"/>
    <row r="6480" ht="15" customHeight="1" x14ac:dyDescent="0.25"/>
    <row r="6481" ht="15" customHeight="1" x14ac:dyDescent="0.25"/>
    <row r="6482" ht="15" customHeight="1" x14ac:dyDescent="0.25"/>
    <row r="6483" ht="15" customHeight="1" x14ac:dyDescent="0.25"/>
    <row r="6484" ht="15" customHeight="1" x14ac:dyDescent="0.25"/>
    <row r="6485" ht="15" customHeight="1" x14ac:dyDescent="0.25"/>
    <row r="6486" ht="15" customHeight="1" x14ac:dyDescent="0.25"/>
    <row r="6487" ht="15" customHeight="1" x14ac:dyDescent="0.25"/>
    <row r="6488" ht="15" customHeight="1" x14ac:dyDescent="0.25"/>
    <row r="6489" ht="15" customHeight="1" x14ac:dyDescent="0.25"/>
    <row r="6490" ht="15" customHeight="1" x14ac:dyDescent="0.25"/>
    <row r="6491" ht="15" customHeight="1" x14ac:dyDescent="0.25"/>
    <row r="6492" ht="15" customHeight="1" x14ac:dyDescent="0.25"/>
    <row r="6493" ht="15" customHeight="1" x14ac:dyDescent="0.25"/>
    <row r="6494" ht="15" customHeight="1" x14ac:dyDescent="0.25"/>
    <row r="6495" ht="15" customHeight="1" x14ac:dyDescent="0.25"/>
    <row r="6496" ht="15" customHeight="1" x14ac:dyDescent="0.25"/>
    <row r="6497" ht="15" customHeight="1" x14ac:dyDescent="0.25"/>
    <row r="6498" ht="15" customHeight="1" x14ac:dyDescent="0.25"/>
    <row r="6499" ht="15" customHeight="1" x14ac:dyDescent="0.25"/>
    <row r="6500" ht="15" customHeight="1" x14ac:dyDescent="0.25"/>
    <row r="6501" ht="15" customHeight="1" x14ac:dyDescent="0.25"/>
    <row r="6502" ht="15" customHeight="1" x14ac:dyDescent="0.25"/>
    <row r="6503" ht="15" customHeight="1" x14ac:dyDescent="0.25"/>
    <row r="6504" ht="15" customHeight="1" x14ac:dyDescent="0.25"/>
    <row r="6505" ht="15" customHeight="1" x14ac:dyDescent="0.25"/>
    <row r="6506" ht="15" customHeight="1" x14ac:dyDescent="0.25"/>
    <row r="6507" ht="15" customHeight="1" x14ac:dyDescent="0.25"/>
    <row r="6508" ht="15" customHeight="1" x14ac:dyDescent="0.25"/>
    <row r="6509" ht="15" customHeight="1" x14ac:dyDescent="0.25"/>
    <row r="6510" ht="15" customHeight="1" x14ac:dyDescent="0.25"/>
    <row r="6511" ht="15" customHeight="1" x14ac:dyDescent="0.25"/>
    <row r="6512" ht="15" customHeight="1" x14ac:dyDescent="0.25"/>
    <row r="6513" ht="15" customHeight="1" x14ac:dyDescent="0.25"/>
    <row r="6514" ht="15" customHeight="1" x14ac:dyDescent="0.25"/>
    <row r="6515" ht="15" customHeight="1" x14ac:dyDescent="0.25"/>
    <row r="6516" ht="15" customHeight="1" x14ac:dyDescent="0.25"/>
    <row r="6517" ht="15" customHeight="1" x14ac:dyDescent="0.25"/>
    <row r="6518" ht="15" customHeight="1" x14ac:dyDescent="0.25"/>
    <row r="6519" ht="15" customHeight="1" x14ac:dyDescent="0.25"/>
    <row r="6520" ht="15" customHeight="1" x14ac:dyDescent="0.25"/>
    <row r="6521" ht="15" customHeight="1" x14ac:dyDescent="0.25"/>
    <row r="6522" ht="15" customHeight="1" x14ac:dyDescent="0.25"/>
    <row r="6523" ht="15" customHeight="1" x14ac:dyDescent="0.25"/>
    <row r="6524" ht="15" customHeight="1" x14ac:dyDescent="0.25"/>
    <row r="6525" ht="15" customHeight="1" x14ac:dyDescent="0.25"/>
    <row r="6526" ht="15" customHeight="1" x14ac:dyDescent="0.25"/>
    <row r="6527" ht="15" customHeight="1" x14ac:dyDescent="0.25"/>
    <row r="6528" ht="15" customHeight="1" x14ac:dyDescent="0.25"/>
    <row r="6529" ht="15" customHeight="1" x14ac:dyDescent="0.25"/>
    <row r="6530" ht="15" customHeight="1" x14ac:dyDescent="0.25"/>
    <row r="6531" ht="15" customHeight="1" x14ac:dyDescent="0.25"/>
    <row r="6532" ht="15" customHeight="1" x14ac:dyDescent="0.25"/>
    <row r="6533" ht="15" customHeight="1" x14ac:dyDescent="0.25"/>
    <row r="6534" ht="15" customHeight="1" x14ac:dyDescent="0.25"/>
    <row r="6535" ht="15" customHeight="1" x14ac:dyDescent="0.25"/>
    <row r="6536" ht="15" customHeight="1" x14ac:dyDescent="0.25"/>
    <row r="6537" ht="15" customHeight="1" x14ac:dyDescent="0.25"/>
    <row r="6538" ht="15" customHeight="1" x14ac:dyDescent="0.25"/>
    <row r="6539" ht="15" customHeight="1" x14ac:dyDescent="0.25"/>
    <row r="6540" ht="15" customHeight="1" x14ac:dyDescent="0.25"/>
    <row r="6541" ht="15" customHeight="1" x14ac:dyDescent="0.25"/>
    <row r="6542" ht="15" customHeight="1" x14ac:dyDescent="0.25"/>
    <row r="6543" ht="15" customHeight="1" x14ac:dyDescent="0.25"/>
    <row r="6544" ht="15" customHeight="1" x14ac:dyDescent="0.25"/>
    <row r="6545" ht="15" customHeight="1" x14ac:dyDescent="0.25"/>
    <row r="6546" ht="15" customHeight="1" x14ac:dyDescent="0.25"/>
    <row r="6547" ht="15" customHeight="1" x14ac:dyDescent="0.25"/>
    <row r="6548" ht="15" customHeight="1" x14ac:dyDescent="0.25"/>
    <row r="6549" ht="15" customHeight="1" x14ac:dyDescent="0.25"/>
    <row r="6550" ht="15" customHeight="1" x14ac:dyDescent="0.25"/>
    <row r="6551" ht="15" customHeight="1" x14ac:dyDescent="0.25"/>
    <row r="6552" ht="15" customHeight="1" x14ac:dyDescent="0.25"/>
    <row r="6553" ht="15" customHeight="1" x14ac:dyDescent="0.25"/>
    <row r="6554" ht="15" customHeight="1" x14ac:dyDescent="0.25"/>
    <row r="6555" ht="15" customHeight="1" x14ac:dyDescent="0.25"/>
    <row r="6556" ht="15" customHeight="1" x14ac:dyDescent="0.25"/>
    <row r="6557" ht="15" customHeight="1" x14ac:dyDescent="0.25"/>
    <row r="6558" ht="15" customHeight="1" x14ac:dyDescent="0.25"/>
    <row r="6559" ht="15" customHeight="1" x14ac:dyDescent="0.25"/>
    <row r="6560" ht="15" customHeight="1" x14ac:dyDescent="0.25"/>
    <row r="6561" ht="15" customHeight="1" x14ac:dyDescent="0.25"/>
    <row r="6562" ht="15" customHeight="1" x14ac:dyDescent="0.25"/>
    <row r="6563" ht="15" customHeight="1" x14ac:dyDescent="0.25"/>
    <row r="6564" ht="15" customHeight="1" x14ac:dyDescent="0.25"/>
    <row r="6565" ht="15" customHeight="1" x14ac:dyDescent="0.25"/>
    <row r="6566" ht="15" customHeight="1" x14ac:dyDescent="0.25"/>
    <row r="6567" ht="15" customHeight="1" x14ac:dyDescent="0.25"/>
    <row r="6568" ht="15" customHeight="1" x14ac:dyDescent="0.25"/>
    <row r="6569" ht="15" customHeight="1" x14ac:dyDescent="0.25"/>
    <row r="6570" ht="15" customHeight="1" x14ac:dyDescent="0.25"/>
    <row r="6571" ht="15" customHeight="1" x14ac:dyDescent="0.25"/>
    <row r="6572" ht="15" customHeight="1" x14ac:dyDescent="0.25"/>
    <row r="6573" ht="15" customHeight="1" x14ac:dyDescent="0.25"/>
    <row r="6574" ht="15" customHeight="1" x14ac:dyDescent="0.25"/>
    <row r="6575" ht="15" customHeight="1" x14ac:dyDescent="0.25"/>
    <row r="6576" ht="15" customHeight="1" x14ac:dyDescent="0.25"/>
    <row r="6577" ht="15" customHeight="1" x14ac:dyDescent="0.25"/>
    <row r="6578" ht="15" customHeight="1" x14ac:dyDescent="0.25"/>
    <row r="6579" ht="15" customHeight="1" x14ac:dyDescent="0.25"/>
    <row r="6580" ht="15" customHeight="1" x14ac:dyDescent="0.25"/>
    <row r="6581" ht="15" customHeight="1" x14ac:dyDescent="0.25"/>
    <row r="6582" ht="15" customHeight="1" x14ac:dyDescent="0.25"/>
    <row r="6583" ht="15" customHeight="1" x14ac:dyDescent="0.25"/>
    <row r="6584" ht="15" customHeight="1" x14ac:dyDescent="0.25"/>
    <row r="6585" ht="15" customHeight="1" x14ac:dyDescent="0.25"/>
    <row r="6586" ht="15" customHeight="1" x14ac:dyDescent="0.25"/>
    <row r="6587" ht="15" customHeight="1" x14ac:dyDescent="0.25"/>
    <row r="6588" ht="15" customHeight="1" x14ac:dyDescent="0.25"/>
    <row r="6589" ht="15" customHeight="1" x14ac:dyDescent="0.25"/>
    <row r="6590" ht="15" customHeight="1" x14ac:dyDescent="0.25"/>
    <row r="6591" ht="15" customHeight="1" x14ac:dyDescent="0.25"/>
    <row r="6592" ht="15" customHeight="1" x14ac:dyDescent="0.25"/>
    <row r="6593" ht="15" customHeight="1" x14ac:dyDescent="0.25"/>
    <row r="6594" ht="15" customHeight="1" x14ac:dyDescent="0.25"/>
    <row r="6595" ht="15" customHeight="1" x14ac:dyDescent="0.25"/>
    <row r="6596" ht="15" customHeight="1" x14ac:dyDescent="0.25"/>
    <row r="6597" ht="15" customHeight="1" x14ac:dyDescent="0.25"/>
    <row r="6598" ht="15" customHeight="1" x14ac:dyDescent="0.25"/>
    <row r="6599" ht="15" customHeight="1" x14ac:dyDescent="0.25"/>
    <row r="6600" ht="15" customHeight="1" x14ac:dyDescent="0.25"/>
    <row r="6601" ht="15" customHeight="1" x14ac:dyDescent="0.25"/>
    <row r="6602" ht="15" customHeight="1" x14ac:dyDescent="0.25"/>
    <row r="6603" ht="15" customHeight="1" x14ac:dyDescent="0.25"/>
    <row r="6604" ht="15" customHeight="1" x14ac:dyDescent="0.25"/>
    <row r="6605" ht="15" customHeight="1" x14ac:dyDescent="0.25"/>
    <row r="6606" ht="15" customHeight="1" x14ac:dyDescent="0.25"/>
    <row r="6607" ht="15" customHeight="1" x14ac:dyDescent="0.25"/>
    <row r="6608" ht="15" customHeight="1" x14ac:dyDescent="0.25"/>
    <row r="6609" ht="15" customHeight="1" x14ac:dyDescent="0.25"/>
    <row r="6610" ht="15" customHeight="1" x14ac:dyDescent="0.25"/>
    <row r="6611" ht="15" customHeight="1" x14ac:dyDescent="0.25"/>
    <row r="6612" ht="15" customHeight="1" x14ac:dyDescent="0.25"/>
    <row r="6613" ht="15" customHeight="1" x14ac:dyDescent="0.25"/>
    <row r="6614" ht="15" customHeight="1" x14ac:dyDescent="0.25"/>
    <row r="6615" ht="15" customHeight="1" x14ac:dyDescent="0.25"/>
    <row r="6616" ht="15" customHeight="1" x14ac:dyDescent="0.25"/>
    <row r="6617" ht="15" customHeight="1" x14ac:dyDescent="0.25"/>
    <row r="6618" ht="15" customHeight="1" x14ac:dyDescent="0.25"/>
    <row r="6619" ht="15" customHeight="1" x14ac:dyDescent="0.25"/>
    <row r="6620" ht="15" customHeight="1" x14ac:dyDescent="0.25"/>
    <row r="6621" ht="15" customHeight="1" x14ac:dyDescent="0.25"/>
    <row r="6622" ht="15" customHeight="1" x14ac:dyDescent="0.25"/>
    <row r="6623" ht="15" customHeight="1" x14ac:dyDescent="0.25"/>
    <row r="6624" ht="15" customHeight="1" x14ac:dyDescent="0.25"/>
    <row r="6625" ht="15" customHeight="1" x14ac:dyDescent="0.25"/>
    <row r="6626" ht="15" customHeight="1" x14ac:dyDescent="0.25"/>
    <row r="6627" ht="15" customHeight="1" x14ac:dyDescent="0.25"/>
    <row r="6628" ht="15" customHeight="1" x14ac:dyDescent="0.25"/>
    <row r="6629" ht="15" customHeight="1" x14ac:dyDescent="0.25"/>
    <row r="6630" ht="15" customHeight="1" x14ac:dyDescent="0.25"/>
    <row r="6631" ht="15" customHeight="1" x14ac:dyDescent="0.25"/>
    <row r="6632" ht="15" customHeight="1" x14ac:dyDescent="0.25"/>
    <row r="6633" ht="15" customHeight="1" x14ac:dyDescent="0.25"/>
    <row r="6634" ht="15" customHeight="1" x14ac:dyDescent="0.25"/>
    <row r="6635" ht="15" customHeight="1" x14ac:dyDescent="0.25"/>
    <row r="6636" ht="15" customHeight="1" x14ac:dyDescent="0.25"/>
    <row r="6637" ht="15" customHeight="1" x14ac:dyDescent="0.25"/>
    <row r="6638" ht="15" customHeight="1" x14ac:dyDescent="0.25"/>
    <row r="6639" ht="15" customHeight="1" x14ac:dyDescent="0.25"/>
    <row r="6640" ht="15" customHeight="1" x14ac:dyDescent="0.25"/>
    <row r="6641" ht="15" customHeight="1" x14ac:dyDescent="0.25"/>
    <row r="6642" ht="15" customHeight="1" x14ac:dyDescent="0.25"/>
    <row r="6643" ht="15" customHeight="1" x14ac:dyDescent="0.25"/>
    <row r="6644" ht="15" customHeight="1" x14ac:dyDescent="0.25"/>
    <row r="6645" ht="15" customHeight="1" x14ac:dyDescent="0.25"/>
    <row r="6646" ht="15" customHeight="1" x14ac:dyDescent="0.25"/>
    <row r="6647" ht="15" customHeight="1" x14ac:dyDescent="0.25"/>
    <row r="6648" ht="15" customHeight="1" x14ac:dyDescent="0.25"/>
    <row r="6649" ht="15" customHeight="1" x14ac:dyDescent="0.25"/>
    <row r="6650" ht="15" customHeight="1" x14ac:dyDescent="0.25"/>
    <row r="6651" ht="15" customHeight="1" x14ac:dyDescent="0.25"/>
    <row r="6652" ht="15" customHeight="1" x14ac:dyDescent="0.25"/>
    <row r="6653" ht="15" customHeight="1" x14ac:dyDescent="0.25"/>
    <row r="6654" ht="15" customHeight="1" x14ac:dyDescent="0.25"/>
    <row r="6655" ht="15" customHeight="1" x14ac:dyDescent="0.25"/>
    <row r="6656" ht="15" customHeight="1" x14ac:dyDescent="0.25"/>
    <row r="6657" ht="15" customHeight="1" x14ac:dyDescent="0.25"/>
    <row r="6658" ht="15" customHeight="1" x14ac:dyDescent="0.25"/>
    <row r="6659" ht="15" customHeight="1" x14ac:dyDescent="0.25"/>
    <row r="6660" ht="15" customHeight="1" x14ac:dyDescent="0.25"/>
    <row r="6661" ht="15" customHeight="1" x14ac:dyDescent="0.25"/>
    <row r="6662" ht="15" customHeight="1" x14ac:dyDescent="0.25"/>
    <row r="6663" ht="15" customHeight="1" x14ac:dyDescent="0.25"/>
    <row r="6664" ht="15" customHeight="1" x14ac:dyDescent="0.25"/>
    <row r="6665" ht="15" customHeight="1" x14ac:dyDescent="0.25"/>
    <row r="6666" ht="15" customHeight="1" x14ac:dyDescent="0.25"/>
    <row r="6667" ht="15" customHeight="1" x14ac:dyDescent="0.25"/>
    <row r="6668" ht="15" customHeight="1" x14ac:dyDescent="0.25"/>
    <row r="6669" ht="15" customHeight="1" x14ac:dyDescent="0.25"/>
    <row r="6670" ht="15" customHeight="1" x14ac:dyDescent="0.25"/>
    <row r="6671" ht="15" customHeight="1" x14ac:dyDescent="0.25"/>
    <row r="6672" ht="15" customHeight="1" x14ac:dyDescent="0.25"/>
    <row r="6673" ht="15" customHeight="1" x14ac:dyDescent="0.25"/>
    <row r="6674" ht="15" customHeight="1" x14ac:dyDescent="0.25"/>
    <row r="6675" ht="15" customHeight="1" x14ac:dyDescent="0.25"/>
    <row r="6676" ht="15" customHeight="1" x14ac:dyDescent="0.25"/>
    <row r="6677" ht="15" customHeight="1" x14ac:dyDescent="0.25"/>
    <row r="6678" ht="15" customHeight="1" x14ac:dyDescent="0.25"/>
    <row r="6679" ht="15" customHeight="1" x14ac:dyDescent="0.25"/>
    <row r="6680" ht="15" customHeight="1" x14ac:dyDescent="0.25"/>
    <row r="6681" ht="15" customHeight="1" x14ac:dyDescent="0.25"/>
    <row r="6682" ht="15" customHeight="1" x14ac:dyDescent="0.25"/>
    <row r="6683" ht="15" customHeight="1" x14ac:dyDescent="0.25"/>
    <row r="6684" ht="15" customHeight="1" x14ac:dyDescent="0.25"/>
    <row r="6685" ht="15" customHeight="1" x14ac:dyDescent="0.25"/>
    <row r="6686" ht="15" customHeight="1" x14ac:dyDescent="0.25"/>
    <row r="6687" ht="15" customHeight="1" x14ac:dyDescent="0.25"/>
    <row r="6688" ht="15" customHeight="1" x14ac:dyDescent="0.25"/>
    <row r="6689" ht="15" customHeight="1" x14ac:dyDescent="0.25"/>
    <row r="6690" ht="15" customHeight="1" x14ac:dyDescent="0.25"/>
    <row r="6691" ht="15" customHeight="1" x14ac:dyDescent="0.25"/>
    <row r="6692" ht="15" customHeight="1" x14ac:dyDescent="0.25"/>
    <row r="6693" ht="15" customHeight="1" x14ac:dyDescent="0.25"/>
    <row r="6694" ht="15" customHeight="1" x14ac:dyDescent="0.25"/>
    <row r="6695" ht="15" customHeight="1" x14ac:dyDescent="0.25"/>
    <row r="6696" ht="15" customHeight="1" x14ac:dyDescent="0.25"/>
    <row r="6697" ht="15" customHeight="1" x14ac:dyDescent="0.25"/>
    <row r="6698" ht="15" customHeight="1" x14ac:dyDescent="0.25"/>
    <row r="6699" ht="15" customHeight="1" x14ac:dyDescent="0.25"/>
    <row r="6700" ht="15" customHeight="1" x14ac:dyDescent="0.25"/>
    <row r="6701" ht="15" customHeight="1" x14ac:dyDescent="0.25"/>
    <row r="6702" ht="15" customHeight="1" x14ac:dyDescent="0.25"/>
    <row r="6703" ht="15" customHeight="1" x14ac:dyDescent="0.25"/>
    <row r="6704" ht="15" customHeight="1" x14ac:dyDescent="0.25"/>
    <row r="6705" ht="15" customHeight="1" x14ac:dyDescent="0.25"/>
    <row r="6706" ht="15" customHeight="1" x14ac:dyDescent="0.25"/>
    <row r="6707" ht="15" customHeight="1" x14ac:dyDescent="0.25"/>
    <row r="6708" ht="15" customHeight="1" x14ac:dyDescent="0.25"/>
    <row r="6709" ht="15" customHeight="1" x14ac:dyDescent="0.25"/>
    <row r="6710" ht="15" customHeight="1" x14ac:dyDescent="0.25"/>
    <row r="6711" ht="15" customHeight="1" x14ac:dyDescent="0.25"/>
    <row r="6712" ht="15" customHeight="1" x14ac:dyDescent="0.25"/>
    <row r="6713" ht="15" customHeight="1" x14ac:dyDescent="0.25"/>
    <row r="6714" ht="15" customHeight="1" x14ac:dyDescent="0.25"/>
    <row r="6715" ht="15" customHeight="1" x14ac:dyDescent="0.25"/>
    <row r="6716" ht="15" customHeight="1" x14ac:dyDescent="0.25"/>
    <row r="6717" ht="15" customHeight="1" x14ac:dyDescent="0.25"/>
    <row r="6718" ht="15" customHeight="1" x14ac:dyDescent="0.25"/>
    <row r="6719" ht="15" customHeight="1" x14ac:dyDescent="0.25"/>
    <row r="6720" ht="15" customHeight="1" x14ac:dyDescent="0.25"/>
    <row r="6721" ht="15" customHeight="1" x14ac:dyDescent="0.25"/>
    <row r="6722" ht="15" customHeight="1" x14ac:dyDescent="0.25"/>
    <row r="6723" ht="15" customHeight="1" x14ac:dyDescent="0.25"/>
    <row r="6724" ht="15" customHeight="1" x14ac:dyDescent="0.25"/>
    <row r="6725" ht="15" customHeight="1" x14ac:dyDescent="0.25"/>
    <row r="6726" ht="15" customHeight="1" x14ac:dyDescent="0.25"/>
    <row r="6727" ht="15" customHeight="1" x14ac:dyDescent="0.25"/>
    <row r="6728" ht="15" customHeight="1" x14ac:dyDescent="0.25"/>
    <row r="6729" ht="15" customHeight="1" x14ac:dyDescent="0.25"/>
    <row r="6730" ht="15" customHeight="1" x14ac:dyDescent="0.25"/>
    <row r="6731" ht="15" customHeight="1" x14ac:dyDescent="0.25"/>
    <row r="6732" ht="15" customHeight="1" x14ac:dyDescent="0.25"/>
    <row r="6733" ht="15" customHeight="1" x14ac:dyDescent="0.25"/>
    <row r="6734" ht="15" customHeight="1" x14ac:dyDescent="0.25"/>
    <row r="6735" ht="15" customHeight="1" x14ac:dyDescent="0.25"/>
    <row r="6736" ht="15" customHeight="1" x14ac:dyDescent="0.25"/>
    <row r="6737" ht="15" customHeight="1" x14ac:dyDescent="0.25"/>
    <row r="6738" ht="15" customHeight="1" x14ac:dyDescent="0.25"/>
    <row r="6739" ht="15" customHeight="1" x14ac:dyDescent="0.25"/>
    <row r="6740" ht="15" customHeight="1" x14ac:dyDescent="0.25"/>
    <row r="6741" ht="15" customHeight="1" x14ac:dyDescent="0.25"/>
    <row r="6742" ht="15" customHeight="1" x14ac:dyDescent="0.25"/>
    <row r="6743" ht="15" customHeight="1" x14ac:dyDescent="0.25"/>
    <row r="6744" ht="15" customHeight="1" x14ac:dyDescent="0.25"/>
    <row r="6745" ht="15" customHeight="1" x14ac:dyDescent="0.25"/>
    <row r="6746" ht="15" customHeight="1" x14ac:dyDescent="0.25"/>
    <row r="6747" ht="15" customHeight="1" x14ac:dyDescent="0.25"/>
    <row r="6748" ht="15" customHeight="1" x14ac:dyDescent="0.25"/>
    <row r="6749" ht="15" customHeight="1" x14ac:dyDescent="0.25"/>
    <row r="6750" ht="15" customHeight="1" x14ac:dyDescent="0.25"/>
    <row r="6751" ht="15" customHeight="1" x14ac:dyDescent="0.25"/>
    <row r="6752" ht="15" customHeight="1" x14ac:dyDescent="0.25"/>
    <row r="6753" ht="15" customHeight="1" x14ac:dyDescent="0.25"/>
    <row r="6754" ht="15" customHeight="1" x14ac:dyDescent="0.25"/>
    <row r="6755" ht="15" customHeight="1" x14ac:dyDescent="0.25"/>
    <row r="6756" ht="15" customHeight="1" x14ac:dyDescent="0.25"/>
    <row r="6757" ht="15" customHeight="1" x14ac:dyDescent="0.25"/>
    <row r="6758" ht="15" customHeight="1" x14ac:dyDescent="0.25"/>
    <row r="6759" ht="15" customHeight="1" x14ac:dyDescent="0.25"/>
    <row r="6760" ht="15" customHeight="1" x14ac:dyDescent="0.25"/>
    <row r="6761" ht="15" customHeight="1" x14ac:dyDescent="0.25"/>
    <row r="6762" ht="15" customHeight="1" x14ac:dyDescent="0.25"/>
    <row r="6763" ht="15" customHeight="1" x14ac:dyDescent="0.25"/>
    <row r="6764" ht="15" customHeight="1" x14ac:dyDescent="0.25"/>
    <row r="6765" ht="15" customHeight="1" x14ac:dyDescent="0.25"/>
    <row r="6766" ht="15" customHeight="1" x14ac:dyDescent="0.25"/>
    <row r="6767" ht="15" customHeight="1" x14ac:dyDescent="0.25"/>
    <row r="6768" ht="15" customHeight="1" x14ac:dyDescent="0.25"/>
    <row r="6769" ht="15" customHeight="1" x14ac:dyDescent="0.25"/>
    <row r="6770" ht="15" customHeight="1" x14ac:dyDescent="0.25"/>
    <row r="6771" ht="15" customHeight="1" x14ac:dyDescent="0.25"/>
    <row r="6772" ht="15" customHeight="1" x14ac:dyDescent="0.25"/>
    <row r="6773" ht="15" customHeight="1" x14ac:dyDescent="0.25"/>
    <row r="6774" ht="15" customHeight="1" x14ac:dyDescent="0.25"/>
    <row r="6775" ht="15" customHeight="1" x14ac:dyDescent="0.25"/>
    <row r="6776" ht="15" customHeight="1" x14ac:dyDescent="0.25"/>
    <row r="6777" ht="15" customHeight="1" x14ac:dyDescent="0.25"/>
    <row r="6778" ht="15" customHeight="1" x14ac:dyDescent="0.25"/>
    <row r="6779" ht="15" customHeight="1" x14ac:dyDescent="0.25"/>
    <row r="6780" ht="15" customHeight="1" x14ac:dyDescent="0.25"/>
    <row r="6781" ht="15" customHeight="1" x14ac:dyDescent="0.25"/>
    <row r="6782" ht="15" customHeight="1" x14ac:dyDescent="0.25"/>
    <row r="6783" ht="15" customHeight="1" x14ac:dyDescent="0.25"/>
    <row r="6784" ht="15" customHeight="1" x14ac:dyDescent="0.25"/>
    <row r="6785" ht="15" customHeight="1" x14ac:dyDescent="0.25"/>
    <row r="6786" ht="15" customHeight="1" x14ac:dyDescent="0.25"/>
    <row r="6787" ht="15" customHeight="1" x14ac:dyDescent="0.25"/>
    <row r="6788" ht="15" customHeight="1" x14ac:dyDescent="0.25"/>
    <row r="6789" ht="15" customHeight="1" x14ac:dyDescent="0.25"/>
    <row r="6790" ht="15" customHeight="1" x14ac:dyDescent="0.25"/>
    <row r="6791" ht="15" customHeight="1" x14ac:dyDescent="0.25"/>
    <row r="6792" ht="15" customHeight="1" x14ac:dyDescent="0.25"/>
    <row r="6793" ht="15" customHeight="1" x14ac:dyDescent="0.25"/>
    <row r="6794" ht="15" customHeight="1" x14ac:dyDescent="0.25"/>
    <row r="6795" ht="15" customHeight="1" x14ac:dyDescent="0.25"/>
    <row r="6796" ht="15" customHeight="1" x14ac:dyDescent="0.25"/>
    <row r="6797" ht="15" customHeight="1" x14ac:dyDescent="0.25"/>
    <row r="6798" ht="15" customHeight="1" x14ac:dyDescent="0.25"/>
    <row r="6799" ht="15" customHeight="1" x14ac:dyDescent="0.25"/>
    <row r="6800" ht="15" customHeight="1" x14ac:dyDescent="0.25"/>
    <row r="6801" ht="15" customHeight="1" x14ac:dyDescent="0.25"/>
    <row r="6802" ht="15" customHeight="1" x14ac:dyDescent="0.25"/>
    <row r="6803" ht="15" customHeight="1" x14ac:dyDescent="0.25"/>
    <row r="6804" ht="15" customHeight="1" x14ac:dyDescent="0.25"/>
    <row r="6805" ht="15" customHeight="1" x14ac:dyDescent="0.25"/>
    <row r="6806" ht="15" customHeight="1" x14ac:dyDescent="0.25"/>
    <row r="6807" ht="15" customHeight="1" x14ac:dyDescent="0.25"/>
    <row r="6808" ht="15" customHeight="1" x14ac:dyDescent="0.25"/>
    <row r="6809" ht="15" customHeight="1" x14ac:dyDescent="0.25"/>
    <row r="6810" ht="15" customHeight="1" x14ac:dyDescent="0.25"/>
    <row r="6811" ht="15" customHeight="1" x14ac:dyDescent="0.25"/>
    <row r="6812" ht="15" customHeight="1" x14ac:dyDescent="0.25"/>
    <row r="6813" ht="15" customHeight="1" x14ac:dyDescent="0.25"/>
    <row r="6814" ht="15" customHeight="1" x14ac:dyDescent="0.25"/>
    <row r="6815" ht="15" customHeight="1" x14ac:dyDescent="0.25"/>
    <row r="6816" ht="15" customHeight="1" x14ac:dyDescent="0.25"/>
    <row r="6817" ht="15" customHeight="1" x14ac:dyDescent="0.25"/>
    <row r="6818" ht="15" customHeight="1" x14ac:dyDescent="0.25"/>
    <row r="6819" ht="15" customHeight="1" x14ac:dyDescent="0.25"/>
    <row r="6820" ht="15" customHeight="1" x14ac:dyDescent="0.25"/>
    <row r="6821" ht="15" customHeight="1" x14ac:dyDescent="0.25"/>
    <row r="6822" ht="15" customHeight="1" x14ac:dyDescent="0.25"/>
    <row r="6823" ht="15" customHeight="1" x14ac:dyDescent="0.25"/>
    <row r="6824" ht="15" customHeight="1" x14ac:dyDescent="0.25"/>
    <row r="6825" ht="15" customHeight="1" x14ac:dyDescent="0.25"/>
    <row r="6826" ht="15" customHeight="1" x14ac:dyDescent="0.25"/>
    <row r="6827" ht="15" customHeight="1" x14ac:dyDescent="0.25"/>
    <row r="6828" ht="15" customHeight="1" x14ac:dyDescent="0.25"/>
    <row r="6829" ht="15" customHeight="1" x14ac:dyDescent="0.25"/>
    <row r="6830" ht="15" customHeight="1" x14ac:dyDescent="0.25"/>
    <row r="6831" ht="15" customHeight="1" x14ac:dyDescent="0.25"/>
    <row r="6832" ht="15" customHeight="1" x14ac:dyDescent="0.25"/>
    <row r="6833" ht="15" customHeight="1" x14ac:dyDescent="0.25"/>
    <row r="6834" ht="15" customHeight="1" x14ac:dyDescent="0.25"/>
    <row r="6835" ht="15" customHeight="1" x14ac:dyDescent="0.25"/>
    <row r="6836" ht="15" customHeight="1" x14ac:dyDescent="0.25"/>
    <row r="6837" ht="15" customHeight="1" x14ac:dyDescent="0.25"/>
    <row r="6838" ht="15" customHeight="1" x14ac:dyDescent="0.25"/>
    <row r="6839" ht="15" customHeight="1" x14ac:dyDescent="0.25"/>
    <row r="6840" ht="15" customHeight="1" x14ac:dyDescent="0.25"/>
    <row r="6841" ht="15" customHeight="1" x14ac:dyDescent="0.25"/>
    <row r="6842" ht="15" customHeight="1" x14ac:dyDescent="0.25"/>
    <row r="6843" ht="15" customHeight="1" x14ac:dyDescent="0.25"/>
    <row r="6844" ht="15" customHeight="1" x14ac:dyDescent="0.25"/>
    <row r="6845" ht="15" customHeight="1" x14ac:dyDescent="0.25"/>
    <row r="6846" ht="15" customHeight="1" x14ac:dyDescent="0.25"/>
    <row r="6847" ht="15" customHeight="1" x14ac:dyDescent="0.25"/>
    <row r="6848" ht="15" customHeight="1" x14ac:dyDescent="0.25"/>
    <row r="6849" ht="15" customHeight="1" x14ac:dyDescent="0.25"/>
    <row r="6850" ht="15" customHeight="1" x14ac:dyDescent="0.25"/>
    <row r="6851" ht="15" customHeight="1" x14ac:dyDescent="0.25"/>
    <row r="6852" ht="15" customHeight="1" x14ac:dyDescent="0.25"/>
    <row r="6853" ht="15" customHeight="1" x14ac:dyDescent="0.25"/>
    <row r="6854" ht="15" customHeight="1" x14ac:dyDescent="0.25"/>
    <row r="6855" ht="15" customHeight="1" x14ac:dyDescent="0.25"/>
    <row r="6856" ht="15" customHeight="1" x14ac:dyDescent="0.25"/>
    <row r="6857" ht="15" customHeight="1" x14ac:dyDescent="0.25"/>
    <row r="6858" ht="15" customHeight="1" x14ac:dyDescent="0.25"/>
    <row r="6859" ht="15" customHeight="1" x14ac:dyDescent="0.25"/>
    <row r="6860" ht="15" customHeight="1" x14ac:dyDescent="0.25"/>
    <row r="6861" ht="15" customHeight="1" x14ac:dyDescent="0.25"/>
    <row r="6862" ht="15" customHeight="1" x14ac:dyDescent="0.25"/>
    <row r="6863" ht="15" customHeight="1" x14ac:dyDescent="0.25"/>
    <row r="6864" ht="15" customHeight="1" x14ac:dyDescent="0.25"/>
    <row r="6865" ht="15" customHeight="1" x14ac:dyDescent="0.25"/>
    <row r="6866" ht="15" customHeight="1" x14ac:dyDescent="0.25"/>
    <row r="6867" ht="15" customHeight="1" x14ac:dyDescent="0.25"/>
    <row r="6868" ht="15" customHeight="1" x14ac:dyDescent="0.25"/>
    <row r="6869" ht="15" customHeight="1" x14ac:dyDescent="0.25"/>
    <row r="6870" ht="15" customHeight="1" x14ac:dyDescent="0.25"/>
    <row r="6871" ht="15" customHeight="1" x14ac:dyDescent="0.25"/>
    <row r="6872" ht="15" customHeight="1" x14ac:dyDescent="0.25"/>
    <row r="6873" ht="15" customHeight="1" x14ac:dyDescent="0.25"/>
    <row r="6874" ht="15" customHeight="1" x14ac:dyDescent="0.25"/>
    <row r="6875" ht="15" customHeight="1" x14ac:dyDescent="0.25"/>
    <row r="6876" ht="15" customHeight="1" x14ac:dyDescent="0.25"/>
    <row r="6877" ht="15" customHeight="1" x14ac:dyDescent="0.25"/>
    <row r="6878" ht="15" customHeight="1" x14ac:dyDescent="0.25"/>
    <row r="6879" ht="15" customHeight="1" x14ac:dyDescent="0.25"/>
    <row r="6880" ht="15" customHeight="1" x14ac:dyDescent="0.25"/>
    <row r="6881" ht="15" customHeight="1" x14ac:dyDescent="0.25"/>
    <row r="6882" ht="15" customHeight="1" x14ac:dyDescent="0.25"/>
    <row r="6883" ht="15" customHeight="1" x14ac:dyDescent="0.25"/>
    <row r="6884" ht="15" customHeight="1" x14ac:dyDescent="0.25"/>
    <row r="6885" ht="15" customHeight="1" x14ac:dyDescent="0.25"/>
    <row r="6886" ht="15" customHeight="1" x14ac:dyDescent="0.25"/>
    <row r="6887" ht="15" customHeight="1" x14ac:dyDescent="0.25"/>
    <row r="6888" ht="15" customHeight="1" x14ac:dyDescent="0.25"/>
    <row r="6889" ht="15" customHeight="1" x14ac:dyDescent="0.25"/>
    <row r="6890" ht="15" customHeight="1" x14ac:dyDescent="0.25"/>
    <row r="6891" ht="15" customHeight="1" x14ac:dyDescent="0.25"/>
    <row r="6892" ht="15" customHeight="1" x14ac:dyDescent="0.25"/>
    <row r="6893" ht="15" customHeight="1" x14ac:dyDescent="0.25"/>
    <row r="6894" ht="15" customHeight="1" x14ac:dyDescent="0.25"/>
    <row r="6895" ht="15" customHeight="1" x14ac:dyDescent="0.25"/>
    <row r="6896" ht="15" customHeight="1" x14ac:dyDescent="0.25"/>
    <row r="6897" ht="15" customHeight="1" x14ac:dyDescent="0.25"/>
    <row r="6898" ht="15" customHeight="1" x14ac:dyDescent="0.25"/>
    <row r="6899" ht="15" customHeight="1" x14ac:dyDescent="0.25"/>
    <row r="6900" ht="15" customHeight="1" x14ac:dyDescent="0.25"/>
    <row r="6901" ht="15" customHeight="1" x14ac:dyDescent="0.25"/>
    <row r="6902" ht="15" customHeight="1" x14ac:dyDescent="0.25"/>
    <row r="6903" ht="15" customHeight="1" x14ac:dyDescent="0.25"/>
    <row r="6904" ht="15" customHeight="1" x14ac:dyDescent="0.25"/>
    <row r="6905" ht="15" customHeight="1" x14ac:dyDescent="0.25"/>
    <row r="6906" ht="15" customHeight="1" x14ac:dyDescent="0.25"/>
    <row r="6907" ht="15" customHeight="1" x14ac:dyDescent="0.25"/>
    <row r="6908" ht="15" customHeight="1" x14ac:dyDescent="0.25"/>
    <row r="6909" ht="15" customHeight="1" x14ac:dyDescent="0.25"/>
    <row r="6910" ht="15" customHeight="1" x14ac:dyDescent="0.25"/>
    <row r="6911" ht="15" customHeight="1" x14ac:dyDescent="0.25"/>
    <row r="6912" ht="15" customHeight="1" x14ac:dyDescent="0.25"/>
    <row r="6913" ht="15" customHeight="1" x14ac:dyDescent="0.25"/>
    <row r="6914" ht="15" customHeight="1" x14ac:dyDescent="0.25"/>
    <row r="6915" ht="15" customHeight="1" x14ac:dyDescent="0.25"/>
    <row r="6916" ht="15" customHeight="1" x14ac:dyDescent="0.25"/>
    <row r="6917" ht="15" customHeight="1" x14ac:dyDescent="0.25"/>
    <row r="6918" ht="15" customHeight="1" x14ac:dyDescent="0.25"/>
    <row r="6919" ht="15" customHeight="1" x14ac:dyDescent="0.25"/>
    <row r="6920" ht="15" customHeight="1" x14ac:dyDescent="0.25"/>
    <row r="6921" ht="15" customHeight="1" x14ac:dyDescent="0.25"/>
    <row r="6922" ht="15" customHeight="1" x14ac:dyDescent="0.25"/>
    <row r="6923" ht="15" customHeight="1" x14ac:dyDescent="0.25"/>
    <row r="6924" ht="15" customHeight="1" x14ac:dyDescent="0.25"/>
    <row r="6925" ht="15" customHeight="1" x14ac:dyDescent="0.25"/>
    <row r="6926" ht="15" customHeight="1" x14ac:dyDescent="0.25"/>
    <row r="6927" ht="15" customHeight="1" x14ac:dyDescent="0.25"/>
    <row r="6928" ht="15" customHeight="1" x14ac:dyDescent="0.25"/>
    <row r="6929" ht="15" customHeight="1" x14ac:dyDescent="0.25"/>
    <row r="6930" ht="15" customHeight="1" x14ac:dyDescent="0.25"/>
    <row r="6931" ht="15" customHeight="1" x14ac:dyDescent="0.25"/>
    <row r="6932" ht="15" customHeight="1" x14ac:dyDescent="0.25"/>
    <row r="6933" ht="15" customHeight="1" x14ac:dyDescent="0.25"/>
    <row r="6934" ht="15" customHeight="1" x14ac:dyDescent="0.25"/>
    <row r="6935" ht="15" customHeight="1" x14ac:dyDescent="0.25"/>
    <row r="6936" ht="15" customHeight="1" x14ac:dyDescent="0.25"/>
    <row r="6937" ht="15" customHeight="1" x14ac:dyDescent="0.25"/>
    <row r="6938" ht="15" customHeight="1" x14ac:dyDescent="0.25"/>
    <row r="6939" ht="15" customHeight="1" x14ac:dyDescent="0.25"/>
    <row r="6940" ht="15" customHeight="1" x14ac:dyDescent="0.25"/>
    <row r="6941" ht="15" customHeight="1" x14ac:dyDescent="0.25"/>
    <row r="6942" ht="15" customHeight="1" x14ac:dyDescent="0.25"/>
    <row r="6943" ht="15" customHeight="1" x14ac:dyDescent="0.25"/>
    <row r="6944" ht="15" customHeight="1" x14ac:dyDescent="0.25"/>
    <row r="6945" ht="15" customHeight="1" x14ac:dyDescent="0.25"/>
    <row r="6946" ht="15" customHeight="1" x14ac:dyDescent="0.25"/>
    <row r="6947" ht="15" customHeight="1" x14ac:dyDescent="0.25"/>
    <row r="6948" ht="15" customHeight="1" x14ac:dyDescent="0.25"/>
    <row r="6949" ht="15" customHeight="1" x14ac:dyDescent="0.25"/>
    <row r="6950" ht="15" customHeight="1" x14ac:dyDescent="0.25"/>
    <row r="6951" ht="15" customHeight="1" x14ac:dyDescent="0.25"/>
    <row r="6952" ht="15" customHeight="1" x14ac:dyDescent="0.25"/>
    <row r="6953" ht="15" customHeight="1" x14ac:dyDescent="0.25"/>
    <row r="6954" ht="15" customHeight="1" x14ac:dyDescent="0.25"/>
    <row r="6955" ht="15" customHeight="1" x14ac:dyDescent="0.25"/>
    <row r="6956" ht="15" customHeight="1" x14ac:dyDescent="0.25"/>
    <row r="6957" ht="15" customHeight="1" x14ac:dyDescent="0.25"/>
    <row r="6958" ht="15" customHeight="1" x14ac:dyDescent="0.25"/>
    <row r="6959" ht="15" customHeight="1" x14ac:dyDescent="0.25"/>
    <row r="6960" ht="15" customHeight="1" x14ac:dyDescent="0.25"/>
    <row r="6961" ht="15" customHeight="1" x14ac:dyDescent="0.25"/>
    <row r="6962" ht="15" customHeight="1" x14ac:dyDescent="0.25"/>
    <row r="6963" ht="15" customHeight="1" x14ac:dyDescent="0.25"/>
    <row r="6964" ht="15" customHeight="1" x14ac:dyDescent="0.25"/>
    <row r="6965" ht="15" customHeight="1" x14ac:dyDescent="0.25"/>
    <row r="6966" ht="15" customHeight="1" x14ac:dyDescent="0.25"/>
    <row r="6967" ht="15" customHeight="1" x14ac:dyDescent="0.25"/>
    <row r="6968" ht="15" customHeight="1" x14ac:dyDescent="0.25"/>
    <row r="6969" ht="15" customHeight="1" x14ac:dyDescent="0.25"/>
    <row r="6970" ht="15" customHeight="1" x14ac:dyDescent="0.25"/>
    <row r="6971" ht="15" customHeight="1" x14ac:dyDescent="0.25"/>
    <row r="6972" ht="15" customHeight="1" x14ac:dyDescent="0.25"/>
    <row r="6973" ht="15" customHeight="1" x14ac:dyDescent="0.25"/>
    <row r="6974" ht="15" customHeight="1" x14ac:dyDescent="0.25"/>
    <row r="6975" ht="15" customHeight="1" x14ac:dyDescent="0.25"/>
    <row r="6976" ht="15" customHeight="1" x14ac:dyDescent="0.25"/>
    <row r="6977" ht="15" customHeight="1" x14ac:dyDescent="0.25"/>
    <row r="6978" ht="15" customHeight="1" x14ac:dyDescent="0.25"/>
    <row r="6979" ht="15" customHeight="1" x14ac:dyDescent="0.25"/>
    <row r="6980" ht="15" customHeight="1" x14ac:dyDescent="0.25"/>
    <row r="6981" ht="15" customHeight="1" x14ac:dyDescent="0.25"/>
    <row r="6982" ht="15" customHeight="1" x14ac:dyDescent="0.25"/>
    <row r="6983" ht="15" customHeight="1" x14ac:dyDescent="0.25"/>
    <row r="6984" ht="15" customHeight="1" x14ac:dyDescent="0.25"/>
    <row r="6985" ht="15" customHeight="1" x14ac:dyDescent="0.25"/>
    <row r="6986" ht="15" customHeight="1" x14ac:dyDescent="0.25"/>
    <row r="6987" ht="15" customHeight="1" x14ac:dyDescent="0.25"/>
    <row r="6988" ht="15" customHeight="1" x14ac:dyDescent="0.25"/>
    <row r="6989" ht="15" customHeight="1" x14ac:dyDescent="0.25"/>
    <row r="6990" ht="15" customHeight="1" x14ac:dyDescent="0.25"/>
    <row r="6991" ht="15" customHeight="1" x14ac:dyDescent="0.25"/>
    <row r="6992" ht="15" customHeight="1" x14ac:dyDescent="0.25"/>
    <row r="6993" ht="15" customHeight="1" x14ac:dyDescent="0.25"/>
    <row r="6994" ht="15" customHeight="1" x14ac:dyDescent="0.25"/>
    <row r="6995" ht="15" customHeight="1" x14ac:dyDescent="0.25"/>
    <row r="6996" ht="15" customHeight="1" x14ac:dyDescent="0.25"/>
    <row r="6997" ht="15" customHeight="1" x14ac:dyDescent="0.25"/>
    <row r="6998" ht="15" customHeight="1" x14ac:dyDescent="0.25"/>
    <row r="6999" ht="15" customHeight="1" x14ac:dyDescent="0.25"/>
    <row r="7000" ht="15" customHeight="1" x14ac:dyDescent="0.25"/>
    <row r="7001" ht="15" customHeight="1" x14ac:dyDescent="0.25"/>
    <row r="7002" ht="15" customHeight="1" x14ac:dyDescent="0.25"/>
    <row r="7003" ht="15" customHeight="1" x14ac:dyDescent="0.25"/>
    <row r="7004" ht="15" customHeight="1" x14ac:dyDescent="0.25"/>
    <row r="7005" ht="15" customHeight="1" x14ac:dyDescent="0.25"/>
    <row r="7006" ht="15" customHeight="1" x14ac:dyDescent="0.25"/>
    <row r="7007" ht="15" customHeight="1" x14ac:dyDescent="0.25"/>
    <row r="7008" ht="15" customHeight="1" x14ac:dyDescent="0.25"/>
    <row r="7009" ht="15" customHeight="1" x14ac:dyDescent="0.25"/>
    <row r="7010" ht="15" customHeight="1" x14ac:dyDescent="0.25"/>
    <row r="7011" ht="15" customHeight="1" x14ac:dyDescent="0.25"/>
    <row r="7012" ht="15" customHeight="1" x14ac:dyDescent="0.25"/>
    <row r="7013" ht="15" customHeight="1" x14ac:dyDescent="0.25"/>
    <row r="7014" ht="15" customHeight="1" x14ac:dyDescent="0.25"/>
    <row r="7015" ht="15" customHeight="1" x14ac:dyDescent="0.25"/>
    <row r="7016" ht="15" customHeight="1" x14ac:dyDescent="0.25"/>
    <row r="7017" ht="15" customHeight="1" x14ac:dyDescent="0.25"/>
    <row r="7018" ht="15" customHeight="1" x14ac:dyDescent="0.25"/>
    <row r="7019" ht="15" customHeight="1" x14ac:dyDescent="0.25"/>
    <row r="7020" ht="15" customHeight="1" x14ac:dyDescent="0.25"/>
    <row r="7021" ht="15" customHeight="1" x14ac:dyDescent="0.25"/>
    <row r="7022" ht="15" customHeight="1" x14ac:dyDescent="0.25"/>
    <row r="7023" ht="15" customHeight="1" x14ac:dyDescent="0.25"/>
    <row r="7024" ht="15" customHeight="1" x14ac:dyDescent="0.25"/>
    <row r="7025" ht="15" customHeight="1" x14ac:dyDescent="0.25"/>
    <row r="7026" ht="15" customHeight="1" x14ac:dyDescent="0.25"/>
    <row r="7027" ht="15" customHeight="1" x14ac:dyDescent="0.25"/>
    <row r="7028" ht="15" customHeight="1" x14ac:dyDescent="0.25"/>
    <row r="7029" ht="15" customHeight="1" x14ac:dyDescent="0.25"/>
    <row r="7030" ht="15" customHeight="1" x14ac:dyDescent="0.25"/>
    <row r="7031" ht="15" customHeight="1" x14ac:dyDescent="0.25"/>
    <row r="7032" ht="15" customHeight="1" x14ac:dyDescent="0.25"/>
    <row r="7033" ht="15" customHeight="1" x14ac:dyDescent="0.25"/>
    <row r="7034" ht="15" customHeight="1" x14ac:dyDescent="0.25"/>
    <row r="7035" ht="15" customHeight="1" x14ac:dyDescent="0.25"/>
    <row r="7036" ht="15" customHeight="1" x14ac:dyDescent="0.25"/>
    <row r="7037" ht="15" customHeight="1" x14ac:dyDescent="0.25"/>
    <row r="7038" ht="15" customHeight="1" x14ac:dyDescent="0.25"/>
    <row r="7039" ht="15" customHeight="1" x14ac:dyDescent="0.25"/>
    <row r="7040" ht="15" customHeight="1" x14ac:dyDescent="0.25"/>
    <row r="7041" ht="15" customHeight="1" x14ac:dyDescent="0.25"/>
    <row r="7042" ht="15" customHeight="1" x14ac:dyDescent="0.25"/>
    <row r="7043" ht="15" customHeight="1" x14ac:dyDescent="0.25"/>
    <row r="7044" ht="15" customHeight="1" x14ac:dyDescent="0.25"/>
    <row r="7045" ht="15" customHeight="1" x14ac:dyDescent="0.25"/>
    <row r="7046" ht="15" customHeight="1" x14ac:dyDescent="0.25"/>
    <row r="7047" ht="15" customHeight="1" x14ac:dyDescent="0.25"/>
    <row r="7048" ht="15" customHeight="1" x14ac:dyDescent="0.25"/>
    <row r="7049" ht="15" customHeight="1" x14ac:dyDescent="0.25"/>
    <row r="7050" ht="15" customHeight="1" x14ac:dyDescent="0.25"/>
    <row r="7051" ht="15" customHeight="1" x14ac:dyDescent="0.25"/>
    <row r="7052" ht="15" customHeight="1" x14ac:dyDescent="0.25"/>
    <row r="7053" ht="15" customHeight="1" x14ac:dyDescent="0.25"/>
    <row r="7054" ht="15" customHeight="1" x14ac:dyDescent="0.25"/>
    <row r="7055" ht="15" customHeight="1" x14ac:dyDescent="0.25"/>
    <row r="7056" ht="15" customHeight="1" x14ac:dyDescent="0.25"/>
    <row r="7057" ht="15" customHeight="1" x14ac:dyDescent="0.25"/>
    <row r="7058" ht="15" customHeight="1" x14ac:dyDescent="0.25"/>
    <row r="7059" ht="15" customHeight="1" x14ac:dyDescent="0.25"/>
    <row r="7060" ht="15" customHeight="1" x14ac:dyDescent="0.25"/>
    <row r="7061" ht="15" customHeight="1" x14ac:dyDescent="0.25"/>
    <row r="7062" ht="15" customHeight="1" x14ac:dyDescent="0.25"/>
    <row r="7063" ht="15" customHeight="1" x14ac:dyDescent="0.25"/>
    <row r="7064" ht="15" customHeight="1" x14ac:dyDescent="0.25"/>
    <row r="7065" ht="15" customHeight="1" x14ac:dyDescent="0.25"/>
    <row r="7066" ht="15" customHeight="1" x14ac:dyDescent="0.25"/>
    <row r="7067" ht="15" customHeight="1" x14ac:dyDescent="0.25"/>
    <row r="7068" ht="15" customHeight="1" x14ac:dyDescent="0.25"/>
    <row r="7069" ht="15" customHeight="1" x14ac:dyDescent="0.25"/>
    <row r="7070" ht="15" customHeight="1" x14ac:dyDescent="0.25"/>
    <row r="7071" ht="15" customHeight="1" x14ac:dyDescent="0.25"/>
    <row r="7072" ht="15" customHeight="1" x14ac:dyDescent="0.25"/>
    <row r="7073" ht="15" customHeight="1" x14ac:dyDescent="0.25"/>
    <row r="7074" ht="15" customHeight="1" x14ac:dyDescent="0.25"/>
    <row r="7075" ht="15" customHeight="1" x14ac:dyDescent="0.25"/>
    <row r="7076" ht="15" customHeight="1" x14ac:dyDescent="0.25"/>
    <row r="7077" ht="15" customHeight="1" x14ac:dyDescent="0.25"/>
    <row r="7078" ht="15" customHeight="1" x14ac:dyDescent="0.25"/>
    <row r="7079" ht="15" customHeight="1" x14ac:dyDescent="0.25"/>
    <row r="7080" ht="15" customHeight="1" x14ac:dyDescent="0.25"/>
    <row r="7081" ht="15" customHeight="1" x14ac:dyDescent="0.25"/>
    <row r="7082" ht="15" customHeight="1" x14ac:dyDescent="0.25"/>
    <row r="7083" ht="15" customHeight="1" x14ac:dyDescent="0.25"/>
    <row r="7084" ht="15" customHeight="1" x14ac:dyDescent="0.25"/>
    <row r="7085" ht="15" customHeight="1" x14ac:dyDescent="0.25"/>
    <row r="7086" ht="15" customHeight="1" x14ac:dyDescent="0.25"/>
    <row r="7087" ht="15" customHeight="1" x14ac:dyDescent="0.25"/>
    <row r="7088" ht="15" customHeight="1" x14ac:dyDescent="0.25"/>
    <row r="7089" ht="15" customHeight="1" x14ac:dyDescent="0.25"/>
    <row r="7090" ht="15" customHeight="1" x14ac:dyDescent="0.25"/>
    <row r="7091" ht="15" customHeight="1" x14ac:dyDescent="0.25"/>
    <row r="7092" ht="15" customHeight="1" x14ac:dyDescent="0.25"/>
    <row r="7093" ht="15" customHeight="1" x14ac:dyDescent="0.25"/>
    <row r="7094" ht="15" customHeight="1" x14ac:dyDescent="0.25"/>
    <row r="7095" ht="15" customHeight="1" x14ac:dyDescent="0.25"/>
    <row r="7096" ht="15" customHeight="1" x14ac:dyDescent="0.25"/>
    <row r="7097" ht="15" customHeight="1" x14ac:dyDescent="0.25"/>
    <row r="7098" ht="15" customHeight="1" x14ac:dyDescent="0.25"/>
    <row r="7099" ht="15" customHeight="1" x14ac:dyDescent="0.25"/>
    <row r="7100" ht="15" customHeight="1" x14ac:dyDescent="0.25"/>
    <row r="7101" ht="15" customHeight="1" x14ac:dyDescent="0.25"/>
    <row r="7102" ht="15" customHeight="1" x14ac:dyDescent="0.25"/>
    <row r="7103" ht="15" customHeight="1" x14ac:dyDescent="0.25"/>
    <row r="7104" ht="15" customHeight="1" x14ac:dyDescent="0.25"/>
    <row r="7105" ht="15" customHeight="1" x14ac:dyDescent="0.25"/>
    <row r="7106" ht="15" customHeight="1" x14ac:dyDescent="0.25"/>
    <row r="7107" ht="15" customHeight="1" x14ac:dyDescent="0.25"/>
    <row r="7108" ht="15" customHeight="1" x14ac:dyDescent="0.25"/>
    <row r="7109" ht="15" customHeight="1" x14ac:dyDescent="0.25"/>
    <row r="7110" ht="15" customHeight="1" x14ac:dyDescent="0.25"/>
    <row r="7111" ht="15" customHeight="1" x14ac:dyDescent="0.25"/>
    <row r="7112" ht="15" customHeight="1" x14ac:dyDescent="0.25"/>
    <row r="7113" ht="15" customHeight="1" x14ac:dyDescent="0.25"/>
    <row r="7114" ht="15" customHeight="1" x14ac:dyDescent="0.25"/>
    <row r="7115" ht="15" customHeight="1" x14ac:dyDescent="0.25"/>
    <row r="7116" ht="15" customHeight="1" x14ac:dyDescent="0.25"/>
    <row r="7117" ht="15" customHeight="1" x14ac:dyDescent="0.25"/>
    <row r="7118" ht="15" customHeight="1" x14ac:dyDescent="0.25"/>
    <row r="7119" ht="15" customHeight="1" x14ac:dyDescent="0.25"/>
    <row r="7120" ht="15" customHeight="1" x14ac:dyDescent="0.25"/>
    <row r="7121" ht="15" customHeight="1" x14ac:dyDescent="0.25"/>
    <row r="7122" ht="15" customHeight="1" x14ac:dyDescent="0.25"/>
    <row r="7123" ht="15" customHeight="1" x14ac:dyDescent="0.25"/>
    <row r="7124" ht="15" customHeight="1" x14ac:dyDescent="0.25"/>
    <row r="7125" ht="15" customHeight="1" x14ac:dyDescent="0.25"/>
    <row r="7126" ht="15" customHeight="1" x14ac:dyDescent="0.25"/>
    <row r="7127" ht="15" customHeight="1" x14ac:dyDescent="0.25"/>
    <row r="7128" ht="15" customHeight="1" x14ac:dyDescent="0.25"/>
    <row r="7129" ht="15" customHeight="1" x14ac:dyDescent="0.25"/>
    <row r="7130" ht="15" customHeight="1" x14ac:dyDescent="0.25"/>
    <row r="7131" ht="15" customHeight="1" x14ac:dyDescent="0.25"/>
    <row r="7132" ht="15" customHeight="1" x14ac:dyDescent="0.25"/>
    <row r="7133" ht="15" customHeight="1" x14ac:dyDescent="0.25"/>
    <row r="7134" ht="15" customHeight="1" x14ac:dyDescent="0.25"/>
    <row r="7135" ht="15" customHeight="1" x14ac:dyDescent="0.25"/>
    <row r="7136" ht="15" customHeight="1" x14ac:dyDescent="0.25"/>
    <row r="7137" ht="15" customHeight="1" x14ac:dyDescent="0.25"/>
    <row r="7138" ht="15" customHeight="1" x14ac:dyDescent="0.25"/>
    <row r="7139" ht="15" customHeight="1" x14ac:dyDescent="0.25"/>
    <row r="7140" ht="15" customHeight="1" x14ac:dyDescent="0.25"/>
    <row r="7141" ht="15" customHeight="1" x14ac:dyDescent="0.25"/>
    <row r="7142" ht="15" customHeight="1" x14ac:dyDescent="0.25"/>
    <row r="7143" ht="15" customHeight="1" x14ac:dyDescent="0.25"/>
    <row r="7144" ht="15" customHeight="1" x14ac:dyDescent="0.25"/>
    <row r="7145" ht="15" customHeight="1" x14ac:dyDescent="0.25"/>
    <row r="7146" ht="15" customHeight="1" x14ac:dyDescent="0.25"/>
    <row r="7147" ht="15" customHeight="1" x14ac:dyDescent="0.25"/>
    <row r="7148" ht="15" customHeight="1" x14ac:dyDescent="0.25"/>
    <row r="7149" ht="15" customHeight="1" x14ac:dyDescent="0.25"/>
    <row r="7150" ht="15" customHeight="1" x14ac:dyDescent="0.25"/>
    <row r="7151" ht="15" customHeight="1" x14ac:dyDescent="0.25"/>
    <row r="7152" ht="15" customHeight="1" x14ac:dyDescent="0.25"/>
    <row r="7153" ht="15" customHeight="1" x14ac:dyDescent="0.25"/>
    <row r="7154" ht="15" customHeight="1" x14ac:dyDescent="0.25"/>
    <row r="7155" ht="15" customHeight="1" x14ac:dyDescent="0.25"/>
    <row r="7156" ht="15" customHeight="1" x14ac:dyDescent="0.25"/>
    <row r="7157" ht="15" customHeight="1" x14ac:dyDescent="0.25"/>
    <row r="7158" ht="15" customHeight="1" x14ac:dyDescent="0.25"/>
    <row r="7159" ht="15" customHeight="1" x14ac:dyDescent="0.25"/>
    <row r="7160" ht="15" customHeight="1" x14ac:dyDescent="0.25"/>
    <row r="7161" ht="15" customHeight="1" x14ac:dyDescent="0.25"/>
    <row r="7162" ht="15" customHeight="1" x14ac:dyDescent="0.25"/>
    <row r="7163" ht="15" customHeight="1" x14ac:dyDescent="0.25"/>
    <row r="7164" ht="15" customHeight="1" x14ac:dyDescent="0.25"/>
    <row r="7165" ht="15" customHeight="1" x14ac:dyDescent="0.25"/>
    <row r="7166" ht="15" customHeight="1" x14ac:dyDescent="0.25"/>
    <row r="7167" ht="15" customHeight="1" x14ac:dyDescent="0.25"/>
    <row r="7168" ht="15" customHeight="1" x14ac:dyDescent="0.25"/>
    <row r="7169" ht="15" customHeight="1" x14ac:dyDescent="0.25"/>
    <row r="7170" ht="15" customHeight="1" x14ac:dyDescent="0.25"/>
    <row r="7171" ht="15" customHeight="1" x14ac:dyDescent="0.25"/>
    <row r="7172" ht="15" customHeight="1" x14ac:dyDescent="0.25"/>
    <row r="7173" ht="15" customHeight="1" x14ac:dyDescent="0.25"/>
    <row r="7174" ht="15" customHeight="1" x14ac:dyDescent="0.25"/>
    <row r="7175" ht="15" customHeight="1" x14ac:dyDescent="0.25"/>
    <row r="7176" ht="15" customHeight="1" x14ac:dyDescent="0.25"/>
    <row r="7177" ht="15" customHeight="1" x14ac:dyDescent="0.25"/>
    <row r="7178" ht="15" customHeight="1" x14ac:dyDescent="0.25"/>
    <row r="7179" ht="15" customHeight="1" x14ac:dyDescent="0.25"/>
    <row r="7180" ht="15" customHeight="1" x14ac:dyDescent="0.25"/>
    <row r="7181" ht="15" customHeight="1" x14ac:dyDescent="0.25"/>
    <row r="7182" ht="15" customHeight="1" x14ac:dyDescent="0.25"/>
    <row r="7183" ht="15" customHeight="1" x14ac:dyDescent="0.25"/>
    <row r="7184" ht="15" customHeight="1" x14ac:dyDescent="0.25"/>
    <row r="7185" ht="15" customHeight="1" x14ac:dyDescent="0.25"/>
    <row r="7186" ht="15" customHeight="1" x14ac:dyDescent="0.25"/>
    <row r="7187" ht="15" customHeight="1" x14ac:dyDescent="0.25"/>
    <row r="7188" ht="15" customHeight="1" x14ac:dyDescent="0.25"/>
    <row r="7189" ht="15" customHeight="1" x14ac:dyDescent="0.25"/>
    <row r="7190" ht="15" customHeight="1" x14ac:dyDescent="0.25"/>
    <row r="7191" ht="15" customHeight="1" x14ac:dyDescent="0.25"/>
    <row r="7192" ht="15" customHeight="1" x14ac:dyDescent="0.25"/>
    <row r="7193" ht="15" customHeight="1" x14ac:dyDescent="0.25"/>
    <row r="7194" ht="15" customHeight="1" x14ac:dyDescent="0.25"/>
    <row r="7195" ht="15" customHeight="1" x14ac:dyDescent="0.25"/>
    <row r="7196" ht="15" customHeight="1" x14ac:dyDescent="0.25"/>
    <row r="7197" ht="15" customHeight="1" x14ac:dyDescent="0.25"/>
    <row r="7198" ht="15" customHeight="1" x14ac:dyDescent="0.25"/>
    <row r="7199" ht="15" customHeight="1" x14ac:dyDescent="0.25"/>
    <row r="7200" ht="15" customHeight="1" x14ac:dyDescent="0.25"/>
    <row r="7201" ht="15" customHeight="1" x14ac:dyDescent="0.25"/>
    <row r="7202" ht="15" customHeight="1" x14ac:dyDescent="0.25"/>
    <row r="7203" ht="15" customHeight="1" x14ac:dyDescent="0.25"/>
    <row r="7204" ht="15" customHeight="1" x14ac:dyDescent="0.25"/>
    <row r="7205" ht="15" customHeight="1" x14ac:dyDescent="0.25"/>
    <row r="7206" ht="15" customHeight="1" x14ac:dyDescent="0.25"/>
    <row r="7207" ht="15" customHeight="1" x14ac:dyDescent="0.25"/>
    <row r="7208" ht="15" customHeight="1" x14ac:dyDescent="0.25"/>
    <row r="7209" ht="15" customHeight="1" x14ac:dyDescent="0.25"/>
    <row r="7210" ht="15" customHeight="1" x14ac:dyDescent="0.25"/>
    <row r="7211" ht="15" customHeight="1" x14ac:dyDescent="0.25"/>
    <row r="7212" ht="15" customHeight="1" x14ac:dyDescent="0.25"/>
    <row r="7213" ht="15" customHeight="1" x14ac:dyDescent="0.25"/>
    <row r="7214" ht="15" customHeight="1" x14ac:dyDescent="0.25"/>
    <row r="7215" ht="15" customHeight="1" x14ac:dyDescent="0.25"/>
    <row r="7216" ht="15" customHeight="1" x14ac:dyDescent="0.25"/>
    <row r="7217" ht="15" customHeight="1" x14ac:dyDescent="0.25"/>
    <row r="7218" ht="15" customHeight="1" x14ac:dyDescent="0.25"/>
    <row r="7219" ht="15" customHeight="1" x14ac:dyDescent="0.25"/>
    <row r="7220" ht="15" customHeight="1" x14ac:dyDescent="0.25"/>
    <row r="7221" ht="15" customHeight="1" x14ac:dyDescent="0.25"/>
    <row r="7222" ht="15" customHeight="1" x14ac:dyDescent="0.25"/>
    <row r="7223" ht="15" customHeight="1" x14ac:dyDescent="0.25"/>
    <row r="7224" ht="15" customHeight="1" x14ac:dyDescent="0.25"/>
    <row r="7225" ht="15" customHeight="1" x14ac:dyDescent="0.25"/>
    <row r="7226" ht="15" customHeight="1" x14ac:dyDescent="0.25"/>
    <row r="7227" ht="15" customHeight="1" x14ac:dyDescent="0.25"/>
    <row r="7228" ht="15" customHeight="1" x14ac:dyDescent="0.25"/>
    <row r="7229" ht="15" customHeight="1" x14ac:dyDescent="0.25"/>
    <row r="7230" ht="15" customHeight="1" x14ac:dyDescent="0.25"/>
    <row r="7231" ht="15" customHeight="1" x14ac:dyDescent="0.25"/>
    <row r="7232" ht="15" customHeight="1" x14ac:dyDescent="0.25"/>
    <row r="7233" ht="15" customHeight="1" x14ac:dyDescent="0.25"/>
    <row r="7234" ht="15" customHeight="1" x14ac:dyDescent="0.25"/>
    <row r="7235" ht="15" customHeight="1" x14ac:dyDescent="0.25"/>
    <row r="7236" ht="15" customHeight="1" x14ac:dyDescent="0.25"/>
    <row r="7237" ht="15" customHeight="1" x14ac:dyDescent="0.25"/>
    <row r="7238" ht="15" customHeight="1" x14ac:dyDescent="0.25"/>
    <row r="7239" ht="15" customHeight="1" x14ac:dyDescent="0.25"/>
    <row r="7240" ht="15" customHeight="1" x14ac:dyDescent="0.25"/>
    <row r="7241" ht="15" customHeight="1" x14ac:dyDescent="0.25"/>
    <row r="7242" ht="15" customHeight="1" x14ac:dyDescent="0.25"/>
    <row r="7243" ht="15" customHeight="1" x14ac:dyDescent="0.25"/>
    <row r="7244" ht="15" customHeight="1" x14ac:dyDescent="0.25"/>
    <row r="7245" ht="15" customHeight="1" x14ac:dyDescent="0.25"/>
    <row r="7246" ht="15" customHeight="1" x14ac:dyDescent="0.25"/>
    <row r="7247" ht="15" customHeight="1" x14ac:dyDescent="0.25"/>
    <row r="7248" ht="15" customHeight="1" x14ac:dyDescent="0.25"/>
    <row r="7249" ht="15" customHeight="1" x14ac:dyDescent="0.25"/>
    <row r="7250" ht="15" customHeight="1" x14ac:dyDescent="0.25"/>
    <row r="7251" ht="15" customHeight="1" x14ac:dyDescent="0.25"/>
    <row r="7252" ht="15" customHeight="1" x14ac:dyDescent="0.25"/>
    <row r="7253" ht="15" customHeight="1" x14ac:dyDescent="0.25"/>
    <row r="7254" ht="15" customHeight="1" x14ac:dyDescent="0.25"/>
    <row r="7255" ht="15" customHeight="1" x14ac:dyDescent="0.25"/>
    <row r="7256" ht="15" customHeight="1" x14ac:dyDescent="0.25"/>
    <row r="7257" ht="15" customHeight="1" x14ac:dyDescent="0.25"/>
    <row r="7258" ht="15" customHeight="1" x14ac:dyDescent="0.25"/>
    <row r="7259" ht="15" customHeight="1" x14ac:dyDescent="0.25"/>
    <row r="7260" ht="15" customHeight="1" x14ac:dyDescent="0.25"/>
    <row r="7261" ht="15" customHeight="1" x14ac:dyDescent="0.25"/>
    <row r="7262" ht="15" customHeight="1" x14ac:dyDescent="0.25"/>
    <row r="7263" ht="15" customHeight="1" x14ac:dyDescent="0.25"/>
    <row r="7264" ht="15" customHeight="1" x14ac:dyDescent="0.25"/>
    <row r="7265" ht="15" customHeight="1" x14ac:dyDescent="0.25"/>
    <row r="7266" ht="15" customHeight="1" x14ac:dyDescent="0.25"/>
    <row r="7267" ht="15" customHeight="1" x14ac:dyDescent="0.25"/>
    <row r="7268" ht="15" customHeight="1" x14ac:dyDescent="0.25"/>
    <row r="7269" ht="15" customHeight="1" x14ac:dyDescent="0.25"/>
    <row r="7270" ht="15" customHeight="1" x14ac:dyDescent="0.25"/>
    <row r="7271" ht="15" customHeight="1" x14ac:dyDescent="0.25"/>
    <row r="7272" ht="15" customHeight="1" x14ac:dyDescent="0.25"/>
    <row r="7273" ht="15" customHeight="1" x14ac:dyDescent="0.25"/>
    <row r="7274" ht="15" customHeight="1" x14ac:dyDescent="0.25"/>
    <row r="7275" ht="15" customHeight="1" x14ac:dyDescent="0.25"/>
    <row r="7276" ht="15" customHeight="1" x14ac:dyDescent="0.25"/>
    <row r="7277" ht="15" customHeight="1" x14ac:dyDescent="0.25"/>
    <row r="7278" ht="15" customHeight="1" x14ac:dyDescent="0.25"/>
    <row r="7279" ht="15" customHeight="1" x14ac:dyDescent="0.25"/>
    <row r="7280" ht="15" customHeight="1" x14ac:dyDescent="0.25"/>
    <row r="7281" ht="15" customHeight="1" x14ac:dyDescent="0.25"/>
    <row r="7282" ht="15" customHeight="1" x14ac:dyDescent="0.25"/>
    <row r="7283" ht="15" customHeight="1" x14ac:dyDescent="0.25"/>
    <row r="7284" ht="15" customHeight="1" x14ac:dyDescent="0.25"/>
    <row r="7285" ht="15" customHeight="1" x14ac:dyDescent="0.25"/>
    <row r="7286" ht="15" customHeight="1" x14ac:dyDescent="0.25"/>
    <row r="7287" ht="15" customHeight="1" x14ac:dyDescent="0.25"/>
    <row r="7288" ht="15" customHeight="1" x14ac:dyDescent="0.25"/>
    <row r="7289" ht="15" customHeight="1" x14ac:dyDescent="0.25"/>
    <row r="7290" ht="15" customHeight="1" x14ac:dyDescent="0.25"/>
    <row r="7291" ht="15" customHeight="1" x14ac:dyDescent="0.25"/>
    <row r="7292" ht="15" customHeight="1" x14ac:dyDescent="0.25"/>
    <row r="7293" ht="15" customHeight="1" x14ac:dyDescent="0.25"/>
    <row r="7294" ht="15" customHeight="1" x14ac:dyDescent="0.25"/>
    <row r="7295" ht="15" customHeight="1" x14ac:dyDescent="0.25"/>
    <row r="7296" ht="15" customHeight="1" x14ac:dyDescent="0.25"/>
    <row r="7297" ht="15" customHeight="1" x14ac:dyDescent="0.25"/>
    <row r="7298" ht="15" customHeight="1" x14ac:dyDescent="0.25"/>
    <row r="7299" ht="15" customHeight="1" x14ac:dyDescent="0.25"/>
    <row r="7300" ht="15" customHeight="1" x14ac:dyDescent="0.25"/>
    <row r="7301" ht="15" customHeight="1" x14ac:dyDescent="0.25"/>
    <row r="7302" ht="15" customHeight="1" x14ac:dyDescent="0.25"/>
    <row r="7303" ht="15" customHeight="1" x14ac:dyDescent="0.25"/>
    <row r="7304" ht="15" customHeight="1" x14ac:dyDescent="0.25"/>
    <row r="7305" ht="15" customHeight="1" x14ac:dyDescent="0.25"/>
    <row r="7306" ht="15" customHeight="1" x14ac:dyDescent="0.25"/>
    <row r="7307" ht="15" customHeight="1" x14ac:dyDescent="0.25"/>
    <row r="7308" ht="15" customHeight="1" x14ac:dyDescent="0.25"/>
    <row r="7309" ht="15" customHeight="1" x14ac:dyDescent="0.25"/>
    <row r="7310" ht="15" customHeight="1" x14ac:dyDescent="0.25"/>
    <row r="7311" ht="15" customHeight="1" x14ac:dyDescent="0.25"/>
    <row r="7312" ht="15" customHeight="1" x14ac:dyDescent="0.25"/>
    <row r="7313" ht="15" customHeight="1" x14ac:dyDescent="0.25"/>
    <row r="7314" ht="15" customHeight="1" x14ac:dyDescent="0.25"/>
    <row r="7315" ht="15" customHeight="1" x14ac:dyDescent="0.25"/>
    <row r="7316" ht="15" customHeight="1" x14ac:dyDescent="0.25"/>
    <row r="7317" ht="15" customHeight="1" x14ac:dyDescent="0.25"/>
    <row r="7318" ht="15" customHeight="1" x14ac:dyDescent="0.25"/>
    <row r="7319" ht="15" customHeight="1" x14ac:dyDescent="0.25"/>
    <row r="7320" ht="15" customHeight="1" x14ac:dyDescent="0.25"/>
    <row r="7321" ht="15" customHeight="1" x14ac:dyDescent="0.25"/>
    <row r="7322" ht="15" customHeight="1" x14ac:dyDescent="0.25"/>
    <row r="7323" ht="15" customHeight="1" x14ac:dyDescent="0.25"/>
    <row r="7324" ht="15" customHeight="1" x14ac:dyDescent="0.25"/>
    <row r="7325" ht="15" customHeight="1" x14ac:dyDescent="0.25"/>
    <row r="7326" ht="15" customHeight="1" x14ac:dyDescent="0.25"/>
    <row r="7327" ht="15" customHeight="1" x14ac:dyDescent="0.25"/>
    <row r="7328" ht="15" customHeight="1" x14ac:dyDescent="0.25"/>
    <row r="7329" ht="15" customHeight="1" x14ac:dyDescent="0.25"/>
    <row r="7330" ht="15" customHeight="1" x14ac:dyDescent="0.25"/>
    <row r="7331" ht="15" customHeight="1" x14ac:dyDescent="0.25"/>
    <row r="7332" ht="15" customHeight="1" x14ac:dyDescent="0.25"/>
    <row r="7333" ht="15" customHeight="1" x14ac:dyDescent="0.25"/>
    <row r="7334" ht="15" customHeight="1" x14ac:dyDescent="0.25"/>
    <row r="7335" ht="15" customHeight="1" x14ac:dyDescent="0.25"/>
    <row r="7336" ht="15" customHeight="1" x14ac:dyDescent="0.25"/>
    <row r="7337" ht="15" customHeight="1" x14ac:dyDescent="0.25"/>
    <row r="7338" ht="15" customHeight="1" x14ac:dyDescent="0.25"/>
    <row r="7339" ht="15" customHeight="1" x14ac:dyDescent="0.25"/>
    <row r="7340" ht="15" customHeight="1" x14ac:dyDescent="0.25"/>
    <row r="7341" ht="15" customHeight="1" x14ac:dyDescent="0.25"/>
    <row r="7342" ht="15" customHeight="1" x14ac:dyDescent="0.25"/>
    <row r="7343" ht="15" customHeight="1" x14ac:dyDescent="0.25"/>
    <row r="7344" ht="15" customHeight="1" x14ac:dyDescent="0.25"/>
    <row r="7345" ht="15" customHeight="1" x14ac:dyDescent="0.25"/>
    <row r="7346" ht="15" customHeight="1" x14ac:dyDescent="0.25"/>
    <row r="7347" ht="15" customHeight="1" x14ac:dyDescent="0.25"/>
    <row r="7348" ht="15" customHeight="1" x14ac:dyDescent="0.25"/>
    <row r="7349" ht="15" customHeight="1" x14ac:dyDescent="0.25"/>
    <row r="7350" ht="15" customHeight="1" x14ac:dyDescent="0.25"/>
    <row r="7351" ht="15" customHeight="1" x14ac:dyDescent="0.25"/>
    <row r="7352" ht="15" customHeight="1" x14ac:dyDescent="0.25"/>
    <row r="7353" ht="15" customHeight="1" x14ac:dyDescent="0.25"/>
    <row r="7354" ht="15" customHeight="1" x14ac:dyDescent="0.25"/>
    <row r="7355" ht="15" customHeight="1" x14ac:dyDescent="0.25"/>
    <row r="7356" ht="15" customHeight="1" x14ac:dyDescent="0.25"/>
    <row r="7357" ht="15" customHeight="1" x14ac:dyDescent="0.25"/>
    <row r="7358" ht="15" customHeight="1" x14ac:dyDescent="0.25"/>
    <row r="7359" ht="15" customHeight="1" x14ac:dyDescent="0.25"/>
    <row r="7360" ht="15" customHeight="1" x14ac:dyDescent="0.25"/>
    <row r="7361" ht="15" customHeight="1" x14ac:dyDescent="0.25"/>
    <row r="7362" ht="15" customHeight="1" x14ac:dyDescent="0.25"/>
    <row r="7363" ht="15" customHeight="1" x14ac:dyDescent="0.25"/>
    <row r="7364" ht="15" customHeight="1" x14ac:dyDescent="0.25"/>
    <row r="7365" ht="15" customHeight="1" x14ac:dyDescent="0.25"/>
    <row r="7366" ht="15" customHeight="1" x14ac:dyDescent="0.25"/>
    <row r="7367" ht="15" customHeight="1" x14ac:dyDescent="0.25"/>
    <row r="7368" ht="15" customHeight="1" x14ac:dyDescent="0.25"/>
    <row r="7369" ht="15" customHeight="1" x14ac:dyDescent="0.25"/>
    <row r="7370" ht="15" customHeight="1" x14ac:dyDescent="0.25"/>
    <row r="7371" ht="15" customHeight="1" x14ac:dyDescent="0.25"/>
    <row r="7372" ht="15" customHeight="1" x14ac:dyDescent="0.25"/>
    <row r="7373" ht="15" customHeight="1" x14ac:dyDescent="0.25"/>
    <row r="7374" ht="15" customHeight="1" x14ac:dyDescent="0.25"/>
    <row r="7375" ht="15" customHeight="1" x14ac:dyDescent="0.25"/>
    <row r="7376" ht="15" customHeight="1" x14ac:dyDescent="0.25"/>
    <row r="7377" ht="15" customHeight="1" x14ac:dyDescent="0.25"/>
    <row r="7378" ht="15" customHeight="1" x14ac:dyDescent="0.25"/>
    <row r="7379" ht="15" customHeight="1" x14ac:dyDescent="0.25"/>
    <row r="7380" ht="15" customHeight="1" x14ac:dyDescent="0.25"/>
    <row r="7381" ht="15" customHeight="1" x14ac:dyDescent="0.25"/>
    <row r="7382" ht="15" customHeight="1" x14ac:dyDescent="0.25"/>
    <row r="7383" ht="15" customHeight="1" x14ac:dyDescent="0.25"/>
    <row r="7384" ht="15" customHeight="1" x14ac:dyDescent="0.25"/>
    <row r="7385" ht="15" customHeight="1" x14ac:dyDescent="0.25"/>
    <row r="7386" ht="15" customHeight="1" x14ac:dyDescent="0.25"/>
    <row r="7387" ht="15" customHeight="1" x14ac:dyDescent="0.25"/>
    <row r="7388" ht="15" customHeight="1" x14ac:dyDescent="0.25"/>
    <row r="7389" ht="15" customHeight="1" x14ac:dyDescent="0.25"/>
    <row r="7390" ht="15" customHeight="1" x14ac:dyDescent="0.25"/>
    <row r="7391" ht="15" customHeight="1" x14ac:dyDescent="0.25"/>
    <row r="7392" ht="15" customHeight="1" x14ac:dyDescent="0.25"/>
    <row r="7393" ht="15" customHeight="1" x14ac:dyDescent="0.25"/>
    <row r="7394" ht="15" customHeight="1" x14ac:dyDescent="0.25"/>
    <row r="7395" ht="15" customHeight="1" x14ac:dyDescent="0.25"/>
    <row r="7396" ht="15" customHeight="1" x14ac:dyDescent="0.25"/>
    <row r="7397" ht="15" customHeight="1" x14ac:dyDescent="0.25"/>
    <row r="7398" ht="15" customHeight="1" x14ac:dyDescent="0.25"/>
    <row r="7399" ht="15" customHeight="1" x14ac:dyDescent="0.25"/>
    <row r="7400" ht="15" customHeight="1" x14ac:dyDescent="0.25"/>
    <row r="7401" ht="15" customHeight="1" x14ac:dyDescent="0.25"/>
    <row r="7402" ht="15" customHeight="1" x14ac:dyDescent="0.25"/>
    <row r="7403" ht="15" customHeight="1" x14ac:dyDescent="0.25"/>
    <row r="7404" ht="15" customHeight="1" x14ac:dyDescent="0.25"/>
    <row r="7405" ht="15" customHeight="1" x14ac:dyDescent="0.25"/>
    <row r="7406" ht="15" customHeight="1" x14ac:dyDescent="0.25"/>
    <row r="7407" ht="15" customHeight="1" x14ac:dyDescent="0.25"/>
    <row r="7408" ht="15" customHeight="1" x14ac:dyDescent="0.25"/>
    <row r="7409" ht="15" customHeight="1" x14ac:dyDescent="0.25"/>
    <row r="7410" ht="15" customHeight="1" x14ac:dyDescent="0.25"/>
    <row r="7411" ht="15" customHeight="1" x14ac:dyDescent="0.25"/>
    <row r="7412" ht="15" customHeight="1" x14ac:dyDescent="0.25"/>
    <row r="7413" ht="15" customHeight="1" x14ac:dyDescent="0.25"/>
    <row r="7414" ht="15" customHeight="1" x14ac:dyDescent="0.25"/>
    <row r="7415" ht="15" customHeight="1" x14ac:dyDescent="0.25"/>
    <row r="7416" ht="15" customHeight="1" x14ac:dyDescent="0.25"/>
    <row r="7417" ht="15" customHeight="1" x14ac:dyDescent="0.25"/>
    <row r="7418" ht="15" customHeight="1" x14ac:dyDescent="0.25"/>
    <row r="7419" ht="15" customHeight="1" x14ac:dyDescent="0.25"/>
    <row r="7420" ht="15" customHeight="1" x14ac:dyDescent="0.25"/>
    <row r="7421" ht="15" customHeight="1" x14ac:dyDescent="0.25"/>
    <row r="7422" ht="15" customHeight="1" x14ac:dyDescent="0.25"/>
    <row r="7423" ht="15" customHeight="1" x14ac:dyDescent="0.25"/>
    <row r="7424" ht="15" customHeight="1" x14ac:dyDescent="0.25"/>
    <row r="7425" ht="15" customHeight="1" x14ac:dyDescent="0.25"/>
    <row r="7426" ht="15" customHeight="1" x14ac:dyDescent="0.25"/>
    <row r="7427" ht="15" customHeight="1" x14ac:dyDescent="0.25"/>
    <row r="7428" ht="15" customHeight="1" x14ac:dyDescent="0.25"/>
    <row r="7429" ht="15" customHeight="1" x14ac:dyDescent="0.25"/>
    <row r="7430" ht="15" customHeight="1" x14ac:dyDescent="0.25"/>
    <row r="7431" ht="15" customHeight="1" x14ac:dyDescent="0.25"/>
    <row r="7432" ht="15" customHeight="1" x14ac:dyDescent="0.25"/>
    <row r="7433" ht="15" customHeight="1" x14ac:dyDescent="0.25"/>
    <row r="7434" ht="15" customHeight="1" x14ac:dyDescent="0.25"/>
    <row r="7435" ht="15" customHeight="1" x14ac:dyDescent="0.25"/>
    <row r="7436" ht="15" customHeight="1" x14ac:dyDescent="0.25"/>
    <row r="7437" ht="15" customHeight="1" x14ac:dyDescent="0.25"/>
    <row r="7438" ht="15" customHeight="1" x14ac:dyDescent="0.25"/>
    <row r="7439" ht="15" customHeight="1" x14ac:dyDescent="0.25"/>
    <row r="7440" ht="15" customHeight="1" x14ac:dyDescent="0.25"/>
    <row r="7441" ht="15" customHeight="1" x14ac:dyDescent="0.25"/>
    <row r="7442" ht="15" customHeight="1" x14ac:dyDescent="0.25"/>
    <row r="7443" ht="15" customHeight="1" x14ac:dyDescent="0.25"/>
    <row r="7444" ht="15" customHeight="1" x14ac:dyDescent="0.25"/>
    <row r="7445" ht="15" customHeight="1" x14ac:dyDescent="0.25"/>
    <row r="7446" ht="15" customHeight="1" x14ac:dyDescent="0.25"/>
    <row r="7447" ht="15" customHeight="1" x14ac:dyDescent="0.25"/>
    <row r="7448" ht="15" customHeight="1" x14ac:dyDescent="0.25"/>
    <row r="7449" ht="15" customHeight="1" x14ac:dyDescent="0.25"/>
    <row r="7450" ht="15" customHeight="1" x14ac:dyDescent="0.25"/>
    <row r="7451" ht="15" customHeight="1" x14ac:dyDescent="0.25"/>
    <row r="7452" ht="15" customHeight="1" x14ac:dyDescent="0.25"/>
    <row r="7453" ht="15" customHeight="1" x14ac:dyDescent="0.25"/>
    <row r="7454" ht="15" customHeight="1" x14ac:dyDescent="0.25"/>
    <row r="7455" ht="15" customHeight="1" x14ac:dyDescent="0.25"/>
    <row r="7456" ht="15" customHeight="1" x14ac:dyDescent="0.25"/>
    <row r="7457" ht="15" customHeight="1" x14ac:dyDescent="0.25"/>
    <row r="7458" ht="15" customHeight="1" x14ac:dyDescent="0.25"/>
    <row r="7459" ht="15" customHeight="1" x14ac:dyDescent="0.25"/>
    <row r="7460" ht="15" customHeight="1" x14ac:dyDescent="0.25"/>
    <row r="7461" ht="15" customHeight="1" x14ac:dyDescent="0.25"/>
    <row r="7462" ht="15" customHeight="1" x14ac:dyDescent="0.25"/>
    <row r="7463" ht="15" customHeight="1" x14ac:dyDescent="0.25"/>
    <row r="7464" ht="15" customHeight="1" x14ac:dyDescent="0.25"/>
    <row r="7465" ht="15" customHeight="1" x14ac:dyDescent="0.25"/>
    <row r="7466" ht="15" customHeight="1" x14ac:dyDescent="0.25"/>
    <row r="7467" ht="15" customHeight="1" x14ac:dyDescent="0.25"/>
    <row r="7468" ht="15" customHeight="1" x14ac:dyDescent="0.25"/>
    <row r="7469" ht="15" customHeight="1" x14ac:dyDescent="0.25"/>
    <row r="7470" ht="15" customHeight="1" x14ac:dyDescent="0.25"/>
    <row r="7471" ht="15" customHeight="1" x14ac:dyDescent="0.25"/>
    <row r="7472" ht="15" customHeight="1" x14ac:dyDescent="0.25"/>
    <row r="7473" ht="15" customHeight="1" x14ac:dyDescent="0.25"/>
    <row r="7474" ht="15" customHeight="1" x14ac:dyDescent="0.25"/>
    <row r="7475" ht="15" customHeight="1" x14ac:dyDescent="0.25"/>
    <row r="7476" ht="15" customHeight="1" x14ac:dyDescent="0.25"/>
    <row r="7477" ht="15" customHeight="1" x14ac:dyDescent="0.25"/>
    <row r="7478" ht="15" customHeight="1" x14ac:dyDescent="0.25"/>
    <row r="7479" ht="15" customHeight="1" x14ac:dyDescent="0.25"/>
    <row r="7480" ht="15" customHeight="1" x14ac:dyDescent="0.25"/>
    <row r="7481" ht="15" customHeight="1" x14ac:dyDescent="0.25"/>
    <row r="7482" ht="15" customHeight="1" x14ac:dyDescent="0.25"/>
    <row r="7483" ht="15" customHeight="1" x14ac:dyDescent="0.25"/>
    <row r="7484" ht="15" customHeight="1" x14ac:dyDescent="0.25"/>
    <row r="7485" ht="15" customHeight="1" x14ac:dyDescent="0.25"/>
    <row r="7486" ht="15" customHeight="1" x14ac:dyDescent="0.25"/>
    <row r="7487" ht="15" customHeight="1" x14ac:dyDescent="0.25"/>
    <row r="7488" ht="15" customHeight="1" x14ac:dyDescent="0.25"/>
    <row r="7489" ht="15" customHeight="1" x14ac:dyDescent="0.25"/>
    <row r="7490" ht="15" customHeight="1" x14ac:dyDescent="0.25"/>
    <row r="7491" ht="15" customHeight="1" x14ac:dyDescent="0.25"/>
    <row r="7492" ht="15" customHeight="1" x14ac:dyDescent="0.25"/>
    <row r="7493" ht="15" customHeight="1" x14ac:dyDescent="0.25"/>
    <row r="7494" ht="15" customHeight="1" x14ac:dyDescent="0.25"/>
    <row r="7495" ht="15" customHeight="1" x14ac:dyDescent="0.25"/>
    <row r="7496" ht="15" customHeight="1" x14ac:dyDescent="0.25"/>
    <row r="7497" ht="15" customHeight="1" x14ac:dyDescent="0.25"/>
    <row r="7498" ht="15" customHeight="1" x14ac:dyDescent="0.25"/>
    <row r="7499" ht="15" customHeight="1" x14ac:dyDescent="0.25"/>
    <row r="7500" ht="15" customHeight="1" x14ac:dyDescent="0.25"/>
    <row r="7501" ht="15" customHeight="1" x14ac:dyDescent="0.25"/>
    <row r="7502" ht="15" customHeight="1" x14ac:dyDescent="0.25"/>
    <row r="7503" ht="15" customHeight="1" x14ac:dyDescent="0.25"/>
    <row r="7504" ht="15" customHeight="1" x14ac:dyDescent="0.25"/>
    <row r="7505" ht="15" customHeight="1" x14ac:dyDescent="0.25"/>
    <row r="7506" ht="15" customHeight="1" x14ac:dyDescent="0.25"/>
    <row r="7507" ht="15" customHeight="1" x14ac:dyDescent="0.25"/>
    <row r="7508" ht="15" customHeight="1" x14ac:dyDescent="0.25"/>
    <row r="7509" ht="15" customHeight="1" x14ac:dyDescent="0.25"/>
    <row r="7510" ht="15" customHeight="1" x14ac:dyDescent="0.25"/>
    <row r="7511" ht="15" customHeight="1" x14ac:dyDescent="0.25"/>
    <row r="7512" ht="15" customHeight="1" x14ac:dyDescent="0.25"/>
    <row r="7513" ht="15" customHeight="1" x14ac:dyDescent="0.25"/>
    <row r="7514" ht="15" customHeight="1" x14ac:dyDescent="0.25"/>
    <row r="7515" ht="15" customHeight="1" x14ac:dyDescent="0.25"/>
    <row r="7516" ht="15" customHeight="1" x14ac:dyDescent="0.25"/>
    <row r="7517" ht="15" customHeight="1" x14ac:dyDescent="0.25"/>
    <row r="7518" ht="15" customHeight="1" x14ac:dyDescent="0.25"/>
    <row r="7519" ht="15" customHeight="1" x14ac:dyDescent="0.25"/>
    <row r="7520" ht="15" customHeight="1" x14ac:dyDescent="0.25"/>
    <row r="7521" ht="15" customHeight="1" x14ac:dyDescent="0.25"/>
    <row r="7522" ht="15" customHeight="1" x14ac:dyDescent="0.25"/>
    <row r="7523" ht="15" customHeight="1" x14ac:dyDescent="0.25"/>
    <row r="7524" ht="15" customHeight="1" x14ac:dyDescent="0.25"/>
    <row r="7525" ht="15" customHeight="1" x14ac:dyDescent="0.25"/>
    <row r="7526" ht="15" customHeight="1" x14ac:dyDescent="0.25"/>
    <row r="7527" ht="15" customHeight="1" x14ac:dyDescent="0.25"/>
    <row r="7528" ht="15" customHeight="1" x14ac:dyDescent="0.25"/>
    <row r="7529" ht="15" customHeight="1" x14ac:dyDescent="0.25"/>
    <row r="7530" ht="15" customHeight="1" x14ac:dyDescent="0.25"/>
    <row r="7531" ht="15" customHeight="1" x14ac:dyDescent="0.25"/>
    <row r="7532" ht="15" customHeight="1" x14ac:dyDescent="0.25"/>
    <row r="7533" ht="15" customHeight="1" x14ac:dyDescent="0.25"/>
    <row r="7534" ht="15" customHeight="1" x14ac:dyDescent="0.25"/>
    <row r="7535" ht="15" customHeight="1" x14ac:dyDescent="0.25"/>
    <row r="7536" ht="15" customHeight="1" x14ac:dyDescent="0.25"/>
    <row r="7537" ht="15" customHeight="1" x14ac:dyDescent="0.25"/>
    <row r="7538" ht="15" customHeight="1" x14ac:dyDescent="0.25"/>
    <row r="7539" ht="15" customHeight="1" x14ac:dyDescent="0.25"/>
    <row r="7540" ht="15" customHeight="1" x14ac:dyDescent="0.25"/>
    <row r="7541" ht="15" customHeight="1" x14ac:dyDescent="0.25"/>
    <row r="7542" ht="15" customHeight="1" x14ac:dyDescent="0.25"/>
    <row r="7543" ht="15" customHeight="1" x14ac:dyDescent="0.25"/>
    <row r="7544" ht="15" customHeight="1" x14ac:dyDescent="0.25"/>
    <row r="7545" ht="15" customHeight="1" x14ac:dyDescent="0.25"/>
    <row r="7546" ht="15" customHeight="1" x14ac:dyDescent="0.25"/>
    <row r="7547" ht="15" customHeight="1" x14ac:dyDescent="0.25"/>
    <row r="7548" ht="15" customHeight="1" x14ac:dyDescent="0.25"/>
    <row r="7549" ht="15" customHeight="1" x14ac:dyDescent="0.25"/>
    <row r="7550" ht="15" customHeight="1" x14ac:dyDescent="0.25"/>
    <row r="7551" ht="15" customHeight="1" x14ac:dyDescent="0.25"/>
    <row r="7552" ht="15" customHeight="1" x14ac:dyDescent="0.25"/>
    <row r="7553" ht="15" customHeight="1" x14ac:dyDescent="0.25"/>
    <row r="7554" ht="15" customHeight="1" x14ac:dyDescent="0.25"/>
    <row r="7555" ht="15" customHeight="1" x14ac:dyDescent="0.25"/>
    <row r="7556" ht="15" customHeight="1" x14ac:dyDescent="0.25"/>
    <row r="7557" ht="15" customHeight="1" x14ac:dyDescent="0.25"/>
    <row r="7558" ht="15" customHeight="1" x14ac:dyDescent="0.25"/>
    <row r="7559" ht="15" customHeight="1" x14ac:dyDescent="0.25"/>
    <row r="7560" ht="15" customHeight="1" x14ac:dyDescent="0.25"/>
    <row r="7561" ht="15" customHeight="1" x14ac:dyDescent="0.25"/>
    <row r="7562" ht="15" customHeight="1" x14ac:dyDescent="0.25"/>
    <row r="7563" ht="15" customHeight="1" x14ac:dyDescent="0.25"/>
    <row r="7564" ht="15" customHeight="1" x14ac:dyDescent="0.25"/>
    <row r="7565" ht="15" customHeight="1" x14ac:dyDescent="0.25"/>
    <row r="7566" ht="15" customHeight="1" x14ac:dyDescent="0.25"/>
    <row r="7567" ht="15" customHeight="1" x14ac:dyDescent="0.25"/>
    <row r="7568" ht="15" customHeight="1" x14ac:dyDescent="0.25"/>
    <row r="7569" ht="15" customHeight="1" x14ac:dyDescent="0.25"/>
    <row r="7570" ht="15" customHeight="1" x14ac:dyDescent="0.25"/>
    <row r="7571" ht="15" customHeight="1" x14ac:dyDescent="0.25"/>
    <row r="7572" ht="15" customHeight="1" x14ac:dyDescent="0.25"/>
    <row r="7573" ht="15" customHeight="1" x14ac:dyDescent="0.25"/>
    <row r="7574" ht="15" customHeight="1" x14ac:dyDescent="0.25"/>
    <row r="7575" ht="15" customHeight="1" x14ac:dyDescent="0.25"/>
    <row r="7576" ht="15" customHeight="1" x14ac:dyDescent="0.25"/>
    <row r="7577" ht="15" customHeight="1" x14ac:dyDescent="0.25"/>
    <row r="7578" ht="15" customHeight="1" x14ac:dyDescent="0.25"/>
    <row r="7579" ht="15" customHeight="1" x14ac:dyDescent="0.25"/>
    <row r="7580" ht="15" customHeight="1" x14ac:dyDescent="0.25"/>
    <row r="7581" ht="15" customHeight="1" x14ac:dyDescent="0.25"/>
    <row r="7582" ht="15" customHeight="1" x14ac:dyDescent="0.25"/>
    <row r="7583" ht="15" customHeight="1" x14ac:dyDescent="0.25"/>
    <row r="7584" ht="15" customHeight="1" x14ac:dyDescent="0.25"/>
    <row r="7585" ht="15" customHeight="1" x14ac:dyDescent="0.25"/>
    <row r="7586" ht="15" customHeight="1" x14ac:dyDescent="0.25"/>
    <row r="7587" ht="15" customHeight="1" x14ac:dyDescent="0.25"/>
    <row r="7588" ht="15" customHeight="1" x14ac:dyDescent="0.25"/>
    <row r="7589" ht="15" customHeight="1" x14ac:dyDescent="0.25"/>
    <row r="7590" ht="15" customHeight="1" x14ac:dyDescent="0.25"/>
    <row r="7591" ht="15" customHeight="1" x14ac:dyDescent="0.25"/>
    <row r="7592" ht="15" customHeight="1" x14ac:dyDescent="0.25"/>
    <row r="7593" ht="15" customHeight="1" x14ac:dyDescent="0.25"/>
    <row r="7594" ht="15" customHeight="1" x14ac:dyDescent="0.25"/>
    <row r="7595" ht="15" customHeight="1" x14ac:dyDescent="0.25"/>
    <row r="7596" ht="15" customHeight="1" x14ac:dyDescent="0.25"/>
    <row r="7597" ht="15" customHeight="1" x14ac:dyDescent="0.25"/>
    <row r="7598" ht="15" customHeight="1" x14ac:dyDescent="0.25"/>
    <row r="7599" ht="15" customHeight="1" x14ac:dyDescent="0.25"/>
    <row r="7600" ht="15" customHeight="1" x14ac:dyDescent="0.25"/>
    <row r="7601" ht="15" customHeight="1" x14ac:dyDescent="0.25"/>
    <row r="7602" ht="15" customHeight="1" x14ac:dyDescent="0.25"/>
    <row r="7603" ht="15" customHeight="1" x14ac:dyDescent="0.25"/>
    <row r="7604" ht="15" customHeight="1" x14ac:dyDescent="0.25"/>
    <row r="7605" ht="15" customHeight="1" x14ac:dyDescent="0.25"/>
    <row r="7606" ht="15" customHeight="1" x14ac:dyDescent="0.25"/>
    <row r="7607" ht="15" customHeight="1" x14ac:dyDescent="0.25"/>
    <row r="7608" ht="15" customHeight="1" x14ac:dyDescent="0.25"/>
    <row r="7609" ht="15" customHeight="1" x14ac:dyDescent="0.25"/>
    <row r="7610" ht="15" customHeight="1" x14ac:dyDescent="0.25"/>
    <row r="7611" ht="15" customHeight="1" x14ac:dyDescent="0.25"/>
    <row r="7612" ht="15" customHeight="1" x14ac:dyDescent="0.25"/>
    <row r="7613" ht="15" customHeight="1" x14ac:dyDescent="0.25"/>
    <row r="7614" ht="15" customHeight="1" x14ac:dyDescent="0.25"/>
    <row r="7615" ht="15" customHeight="1" x14ac:dyDescent="0.25"/>
    <row r="7616" ht="15" customHeight="1" x14ac:dyDescent="0.25"/>
    <row r="7617" ht="15" customHeight="1" x14ac:dyDescent="0.25"/>
    <row r="7618" ht="15" customHeight="1" x14ac:dyDescent="0.25"/>
    <row r="7619" ht="15" customHeight="1" x14ac:dyDescent="0.25"/>
    <row r="7620" ht="15" customHeight="1" x14ac:dyDescent="0.25"/>
    <row r="7621" ht="15" customHeight="1" x14ac:dyDescent="0.25"/>
    <row r="7622" ht="15" customHeight="1" x14ac:dyDescent="0.25"/>
    <row r="7623" ht="15" customHeight="1" x14ac:dyDescent="0.25"/>
    <row r="7624" ht="15" customHeight="1" x14ac:dyDescent="0.25"/>
    <row r="7625" ht="15" customHeight="1" x14ac:dyDescent="0.25"/>
    <row r="7626" ht="15" customHeight="1" x14ac:dyDescent="0.25"/>
    <row r="7627" ht="15" customHeight="1" x14ac:dyDescent="0.25"/>
    <row r="7628" ht="15" customHeight="1" x14ac:dyDescent="0.25"/>
    <row r="7629" ht="15" customHeight="1" x14ac:dyDescent="0.25"/>
    <row r="7630" ht="15" customHeight="1" x14ac:dyDescent="0.25"/>
    <row r="7631" ht="15" customHeight="1" x14ac:dyDescent="0.25"/>
    <row r="7632" ht="15" customHeight="1" x14ac:dyDescent="0.25"/>
    <row r="7633" ht="15" customHeight="1" x14ac:dyDescent="0.25"/>
    <row r="7634" ht="15" customHeight="1" x14ac:dyDescent="0.25"/>
    <row r="7635" ht="15" customHeight="1" x14ac:dyDescent="0.25"/>
    <row r="7636" ht="15" customHeight="1" x14ac:dyDescent="0.25"/>
    <row r="7637" ht="15" customHeight="1" x14ac:dyDescent="0.25"/>
    <row r="7638" ht="15" customHeight="1" x14ac:dyDescent="0.25"/>
    <row r="7639" ht="15" customHeight="1" x14ac:dyDescent="0.25"/>
    <row r="7640" ht="15" customHeight="1" x14ac:dyDescent="0.25"/>
    <row r="7641" ht="15" customHeight="1" x14ac:dyDescent="0.25"/>
    <row r="7642" ht="15" customHeight="1" x14ac:dyDescent="0.25"/>
    <row r="7643" ht="15" customHeight="1" x14ac:dyDescent="0.25"/>
    <row r="7644" ht="15" customHeight="1" x14ac:dyDescent="0.25"/>
    <row r="7645" ht="15" customHeight="1" x14ac:dyDescent="0.25"/>
    <row r="7646" ht="15" customHeight="1" x14ac:dyDescent="0.25"/>
    <row r="7647" ht="15" customHeight="1" x14ac:dyDescent="0.25"/>
    <row r="7648" ht="15" customHeight="1" x14ac:dyDescent="0.25"/>
    <row r="7649" ht="15" customHeight="1" x14ac:dyDescent="0.25"/>
    <row r="7650" ht="15" customHeight="1" x14ac:dyDescent="0.25"/>
    <row r="7651" ht="15" customHeight="1" x14ac:dyDescent="0.25"/>
    <row r="7652" ht="15" customHeight="1" x14ac:dyDescent="0.25"/>
    <row r="7653" ht="15" customHeight="1" x14ac:dyDescent="0.25"/>
    <row r="7654" ht="15" customHeight="1" x14ac:dyDescent="0.25"/>
    <row r="7655" ht="15" customHeight="1" x14ac:dyDescent="0.25"/>
    <row r="7656" ht="15" customHeight="1" x14ac:dyDescent="0.25"/>
    <row r="7657" ht="15" customHeight="1" x14ac:dyDescent="0.25"/>
    <row r="7658" ht="15" customHeight="1" x14ac:dyDescent="0.25"/>
    <row r="7659" ht="15" customHeight="1" x14ac:dyDescent="0.25"/>
    <row r="7660" ht="15" customHeight="1" x14ac:dyDescent="0.25"/>
    <row r="7661" ht="15" customHeight="1" x14ac:dyDescent="0.25"/>
    <row r="7662" ht="15" customHeight="1" x14ac:dyDescent="0.25"/>
    <row r="7663" ht="15" customHeight="1" x14ac:dyDescent="0.25"/>
    <row r="7664" ht="15" customHeight="1" x14ac:dyDescent="0.25"/>
    <row r="7665" ht="15" customHeight="1" x14ac:dyDescent="0.25"/>
    <row r="7666" ht="15" customHeight="1" x14ac:dyDescent="0.25"/>
    <row r="7667" ht="15" customHeight="1" x14ac:dyDescent="0.25"/>
    <row r="7668" ht="15" customHeight="1" x14ac:dyDescent="0.25"/>
    <row r="7669" ht="15" customHeight="1" x14ac:dyDescent="0.25"/>
    <row r="7670" ht="15" customHeight="1" x14ac:dyDescent="0.25"/>
    <row r="7671" ht="15" customHeight="1" x14ac:dyDescent="0.25"/>
    <row r="7672" ht="15" customHeight="1" x14ac:dyDescent="0.25"/>
    <row r="7673" ht="15" customHeight="1" x14ac:dyDescent="0.25"/>
    <row r="7674" ht="15" customHeight="1" x14ac:dyDescent="0.25"/>
    <row r="7675" ht="15" customHeight="1" x14ac:dyDescent="0.25"/>
    <row r="7676" ht="15" customHeight="1" x14ac:dyDescent="0.25"/>
    <row r="7677" ht="15" customHeight="1" x14ac:dyDescent="0.25"/>
    <row r="7678" ht="15" customHeight="1" x14ac:dyDescent="0.25"/>
    <row r="7679" ht="15" customHeight="1" x14ac:dyDescent="0.25"/>
    <row r="7680" ht="15" customHeight="1" x14ac:dyDescent="0.25"/>
    <row r="7681" ht="15" customHeight="1" x14ac:dyDescent="0.25"/>
    <row r="7682" ht="15" customHeight="1" x14ac:dyDescent="0.25"/>
    <row r="7683" ht="15" customHeight="1" x14ac:dyDescent="0.25"/>
    <row r="7684" ht="15" customHeight="1" x14ac:dyDescent="0.25"/>
    <row r="7685" ht="15" customHeight="1" x14ac:dyDescent="0.25"/>
    <row r="7686" ht="15" customHeight="1" x14ac:dyDescent="0.25"/>
    <row r="7687" ht="15" customHeight="1" x14ac:dyDescent="0.25"/>
    <row r="7688" ht="15" customHeight="1" x14ac:dyDescent="0.25"/>
    <row r="7689" ht="15" customHeight="1" x14ac:dyDescent="0.25"/>
    <row r="7690" ht="15" customHeight="1" x14ac:dyDescent="0.25"/>
    <row r="7691" ht="15" customHeight="1" x14ac:dyDescent="0.25"/>
    <row r="7692" ht="15" customHeight="1" x14ac:dyDescent="0.25"/>
    <row r="7693" ht="15" customHeight="1" x14ac:dyDescent="0.25"/>
    <row r="7694" ht="15" customHeight="1" x14ac:dyDescent="0.25"/>
    <row r="7695" ht="15" customHeight="1" x14ac:dyDescent="0.25"/>
    <row r="7696" ht="15" customHeight="1" x14ac:dyDescent="0.25"/>
    <row r="7697" ht="15" customHeight="1" x14ac:dyDescent="0.25"/>
    <row r="7698" ht="15" customHeight="1" x14ac:dyDescent="0.25"/>
    <row r="7699" ht="15" customHeight="1" x14ac:dyDescent="0.25"/>
    <row r="7700" ht="15" customHeight="1" x14ac:dyDescent="0.25"/>
    <row r="7701" ht="15" customHeight="1" x14ac:dyDescent="0.25"/>
    <row r="7702" ht="15" customHeight="1" x14ac:dyDescent="0.25"/>
    <row r="7703" ht="15" customHeight="1" x14ac:dyDescent="0.25"/>
    <row r="7704" ht="15" customHeight="1" x14ac:dyDescent="0.25"/>
    <row r="7705" ht="15" customHeight="1" x14ac:dyDescent="0.25"/>
    <row r="7706" ht="15" customHeight="1" x14ac:dyDescent="0.25"/>
    <row r="7707" ht="15" customHeight="1" x14ac:dyDescent="0.25"/>
    <row r="7708" ht="15" customHeight="1" x14ac:dyDescent="0.25"/>
    <row r="7709" ht="15" customHeight="1" x14ac:dyDescent="0.25"/>
    <row r="7710" ht="15" customHeight="1" x14ac:dyDescent="0.25"/>
    <row r="7711" ht="15" customHeight="1" x14ac:dyDescent="0.25"/>
    <row r="7712" ht="15" customHeight="1" x14ac:dyDescent="0.25"/>
    <row r="7713" ht="15" customHeight="1" x14ac:dyDescent="0.25"/>
    <row r="7714" ht="15" customHeight="1" x14ac:dyDescent="0.25"/>
    <row r="7715" ht="15" customHeight="1" x14ac:dyDescent="0.25"/>
    <row r="7716" ht="15" customHeight="1" x14ac:dyDescent="0.25"/>
    <row r="7717" ht="15" customHeight="1" x14ac:dyDescent="0.25"/>
    <row r="7718" ht="15" customHeight="1" x14ac:dyDescent="0.25"/>
    <row r="7719" ht="15" customHeight="1" x14ac:dyDescent="0.25"/>
    <row r="7720" ht="15" customHeight="1" x14ac:dyDescent="0.25"/>
    <row r="7721" ht="15" customHeight="1" x14ac:dyDescent="0.25"/>
    <row r="7722" ht="15" customHeight="1" x14ac:dyDescent="0.25"/>
    <row r="7723" ht="15" customHeight="1" x14ac:dyDescent="0.25"/>
    <row r="7724" ht="15" customHeight="1" x14ac:dyDescent="0.25"/>
    <row r="7725" ht="15" customHeight="1" x14ac:dyDescent="0.25"/>
    <row r="7726" ht="15" customHeight="1" x14ac:dyDescent="0.25"/>
    <row r="7727" ht="15" customHeight="1" x14ac:dyDescent="0.25"/>
    <row r="7728" ht="15" customHeight="1" x14ac:dyDescent="0.25"/>
    <row r="7729" ht="15" customHeight="1" x14ac:dyDescent="0.25"/>
    <row r="7730" ht="15" customHeight="1" x14ac:dyDescent="0.25"/>
    <row r="7731" ht="15" customHeight="1" x14ac:dyDescent="0.25"/>
    <row r="7732" ht="15" customHeight="1" x14ac:dyDescent="0.25"/>
    <row r="7733" ht="15" customHeight="1" x14ac:dyDescent="0.25"/>
    <row r="7734" ht="15" customHeight="1" x14ac:dyDescent="0.25"/>
    <row r="7735" ht="15" customHeight="1" x14ac:dyDescent="0.25"/>
    <row r="7736" ht="15" customHeight="1" x14ac:dyDescent="0.25"/>
    <row r="7737" ht="15" customHeight="1" x14ac:dyDescent="0.25"/>
    <row r="7738" ht="15" customHeight="1" x14ac:dyDescent="0.25"/>
    <row r="7739" ht="15" customHeight="1" x14ac:dyDescent="0.25"/>
    <row r="7740" ht="15" customHeight="1" x14ac:dyDescent="0.25"/>
    <row r="7741" ht="15" customHeight="1" x14ac:dyDescent="0.25"/>
    <row r="7742" ht="15" customHeight="1" x14ac:dyDescent="0.25"/>
    <row r="7743" ht="15" customHeight="1" x14ac:dyDescent="0.25"/>
    <row r="7744" ht="15" customHeight="1" x14ac:dyDescent="0.25"/>
    <row r="7745" ht="15" customHeight="1" x14ac:dyDescent="0.25"/>
    <row r="7746" ht="15" customHeight="1" x14ac:dyDescent="0.25"/>
    <row r="7747" ht="15" customHeight="1" x14ac:dyDescent="0.25"/>
    <row r="7748" ht="15" customHeight="1" x14ac:dyDescent="0.25"/>
    <row r="7749" ht="15" customHeight="1" x14ac:dyDescent="0.25"/>
    <row r="7750" ht="15" customHeight="1" x14ac:dyDescent="0.25"/>
    <row r="7751" ht="15" customHeight="1" x14ac:dyDescent="0.25"/>
    <row r="7752" ht="15" customHeight="1" x14ac:dyDescent="0.25"/>
    <row r="7753" ht="15" customHeight="1" x14ac:dyDescent="0.25"/>
    <row r="7754" ht="15" customHeight="1" x14ac:dyDescent="0.25"/>
    <row r="7755" ht="15" customHeight="1" x14ac:dyDescent="0.25"/>
    <row r="7756" ht="15" customHeight="1" x14ac:dyDescent="0.25"/>
    <row r="7757" ht="15" customHeight="1" x14ac:dyDescent="0.25"/>
    <row r="7758" ht="15" customHeight="1" x14ac:dyDescent="0.25"/>
    <row r="7759" ht="15" customHeight="1" x14ac:dyDescent="0.25"/>
    <row r="7760" ht="15" customHeight="1" x14ac:dyDescent="0.25"/>
    <row r="7761" ht="15" customHeight="1" x14ac:dyDescent="0.25"/>
    <row r="7762" ht="15" customHeight="1" x14ac:dyDescent="0.25"/>
    <row r="7763" ht="15" customHeight="1" x14ac:dyDescent="0.25"/>
    <row r="7764" ht="15" customHeight="1" x14ac:dyDescent="0.25"/>
    <row r="7765" ht="15" customHeight="1" x14ac:dyDescent="0.25"/>
    <row r="7766" ht="15" customHeight="1" x14ac:dyDescent="0.25"/>
    <row r="7767" ht="15" customHeight="1" x14ac:dyDescent="0.25"/>
    <row r="7768" ht="15" customHeight="1" x14ac:dyDescent="0.25"/>
    <row r="7769" ht="15" customHeight="1" x14ac:dyDescent="0.25"/>
    <row r="7770" ht="15" customHeight="1" x14ac:dyDescent="0.25"/>
    <row r="7771" ht="15" customHeight="1" x14ac:dyDescent="0.25"/>
    <row r="7772" ht="15" customHeight="1" x14ac:dyDescent="0.25"/>
    <row r="7773" ht="15" customHeight="1" x14ac:dyDescent="0.25"/>
    <row r="7774" ht="15" customHeight="1" x14ac:dyDescent="0.25"/>
    <row r="7775" ht="15" customHeight="1" x14ac:dyDescent="0.25"/>
    <row r="7776" ht="15" customHeight="1" x14ac:dyDescent="0.25"/>
    <row r="7777" ht="15" customHeight="1" x14ac:dyDescent="0.25"/>
    <row r="7778" ht="15" customHeight="1" x14ac:dyDescent="0.25"/>
    <row r="7779" ht="15" customHeight="1" x14ac:dyDescent="0.25"/>
    <row r="7780" ht="15" customHeight="1" x14ac:dyDescent="0.25"/>
    <row r="7781" ht="15" customHeight="1" x14ac:dyDescent="0.25"/>
    <row r="7782" ht="15" customHeight="1" x14ac:dyDescent="0.25"/>
    <row r="7783" ht="15" customHeight="1" x14ac:dyDescent="0.25"/>
    <row r="7784" ht="15" customHeight="1" x14ac:dyDescent="0.25"/>
    <row r="7785" ht="15" customHeight="1" x14ac:dyDescent="0.25"/>
    <row r="7786" ht="15" customHeight="1" x14ac:dyDescent="0.25"/>
    <row r="7787" ht="15" customHeight="1" x14ac:dyDescent="0.25"/>
    <row r="7788" ht="15" customHeight="1" x14ac:dyDescent="0.25"/>
    <row r="7789" ht="15" customHeight="1" x14ac:dyDescent="0.25"/>
    <row r="7790" ht="15" customHeight="1" x14ac:dyDescent="0.25"/>
    <row r="7791" ht="15" customHeight="1" x14ac:dyDescent="0.25"/>
    <row r="7792" ht="15" customHeight="1" x14ac:dyDescent="0.25"/>
    <row r="7793" ht="15" customHeight="1" x14ac:dyDescent="0.25"/>
    <row r="7794" ht="15" customHeight="1" x14ac:dyDescent="0.25"/>
    <row r="7795" ht="15" customHeight="1" x14ac:dyDescent="0.25"/>
    <row r="7796" ht="15" customHeight="1" x14ac:dyDescent="0.25"/>
    <row r="7797" ht="15" customHeight="1" x14ac:dyDescent="0.25"/>
    <row r="7798" ht="15" customHeight="1" x14ac:dyDescent="0.25"/>
    <row r="7799" ht="15" customHeight="1" x14ac:dyDescent="0.25"/>
    <row r="7800" ht="15" customHeight="1" x14ac:dyDescent="0.25"/>
    <row r="7801" ht="15" customHeight="1" x14ac:dyDescent="0.25"/>
    <row r="7802" ht="15" customHeight="1" x14ac:dyDescent="0.25"/>
    <row r="7803" ht="15" customHeight="1" x14ac:dyDescent="0.25"/>
    <row r="7804" ht="15" customHeight="1" x14ac:dyDescent="0.25"/>
    <row r="7805" ht="15" customHeight="1" x14ac:dyDescent="0.25"/>
    <row r="7806" ht="15" customHeight="1" x14ac:dyDescent="0.25"/>
    <row r="7807" ht="15" customHeight="1" x14ac:dyDescent="0.25"/>
    <row r="7808" ht="15" customHeight="1" x14ac:dyDescent="0.25"/>
    <row r="7809" ht="15" customHeight="1" x14ac:dyDescent="0.25"/>
    <row r="7810" ht="15" customHeight="1" x14ac:dyDescent="0.25"/>
    <row r="7811" ht="15" customHeight="1" x14ac:dyDescent="0.25"/>
    <row r="7812" ht="15" customHeight="1" x14ac:dyDescent="0.25"/>
    <row r="7813" ht="15" customHeight="1" x14ac:dyDescent="0.25"/>
    <row r="7814" ht="15" customHeight="1" x14ac:dyDescent="0.25"/>
    <row r="7815" ht="15" customHeight="1" x14ac:dyDescent="0.25"/>
    <row r="7816" ht="15" customHeight="1" x14ac:dyDescent="0.25"/>
    <row r="7817" ht="15" customHeight="1" x14ac:dyDescent="0.25"/>
    <row r="7818" ht="15" customHeight="1" x14ac:dyDescent="0.25"/>
    <row r="7819" ht="15" customHeight="1" x14ac:dyDescent="0.25"/>
    <row r="7820" ht="15" customHeight="1" x14ac:dyDescent="0.25"/>
    <row r="7821" ht="15" customHeight="1" x14ac:dyDescent="0.25"/>
    <row r="7822" ht="15" customHeight="1" x14ac:dyDescent="0.25"/>
    <row r="7823" ht="15" customHeight="1" x14ac:dyDescent="0.25"/>
    <row r="7824" ht="15" customHeight="1" x14ac:dyDescent="0.25"/>
    <row r="7825" ht="15" customHeight="1" x14ac:dyDescent="0.25"/>
    <row r="7826" ht="15" customHeight="1" x14ac:dyDescent="0.25"/>
    <row r="7827" ht="15" customHeight="1" x14ac:dyDescent="0.25"/>
    <row r="7828" ht="15" customHeight="1" x14ac:dyDescent="0.25"/>
    <row r="7829" ht="15" customHeight="1" x14ac:dyDescent="0.25"/>
    <row r="7830" ht="15" customHeight="1" x14ac:dyDescent="0.25"/>
    <row r="7831" ht="15" customHeight="1" x14ac:dyDescent="0.25"/>
    <row r="7832" ht="15" customHeight="1" x14ac:dyDescent="0.25"/>
    <row r="7833" ht="15" customHeight="1" x14ac:dyDescent="0.25"/>
    <row r="7834" ht="15" customHeight="1" x14ac:dyDescent="0.25"/>
    <row r="7835" ht="15" customHeight="1" x14ac:dyDescent="0.25"/>
    <row r="7836" ht="15" customHeight="1" x14ac:dyDescent="0.25"/>
    <row r="7837" ht="15" customHeight="1" x14ac:dyDescent="0.25"/>
    <row r="7838" ht="15" customHeight="1" x14ac:dyDescent="0.25"/>
    <row r="7839" ht="15" customHeight="1" x14ac:dyDescent="0.25"/>
    <row r="7840" ht="15" customHeight="1" x14ac:dyDescent="0.25"/>
    <row r="7841" ht="15" customHeight="1" x14ac:dyDescent="0.25"/>
    <row r="7842" ht="15" customHeight="1" x14ac:dyDescent="0.25"/>
    <row r="7843" ht="15" customHeight="1" x14ac:dyDescent="0.25"/>
    <row r="7844" ht="15" customHeight="1" x14ac:dyDescent="0.25"/>
    <row r="7845" ht="15" customHeight="1" x14ac:dyDescent="0.25"/>
    <row r="7846" ht="15" customHeight="1" x14ac:dyDescent="0.25"/>
    <row r="7847" ht="15" customHeight="1" x14ac:dyDescent="0.25"/>
    <row r="7848" ht="15" customHeight="1" x14ac:dyDescent="0.25"/>
    <row r="7849" ht="15" customHeight="1" x14ac:dyDescent="0.25"/>
    <row r="7850" ht="15" customHeight="1" x14ac:dyDescent="0.25"/>
    <row r="7851" ht="15" customHeight="1" x14ac:dyDescent="0.25"/>
    <row r="7852" ht="15" customHeight="1" x14ac:dyDescent="0.25"/>
    <row r="7853" ht="15" customHeight="1" x14ac:dyDescent="0.25"/>
    <row r="7854" ht="15" customHeight="1" x14ac:dyDescent="0.25"/>
    <row r="7855" ht="15" customHeight="1" x14ac:dyDescent="0.25"/>
    <row r="7856" ht="15" customHeight="1" x14ac:dyDescent="0.25"/>
    <row r="7857" ht="15" customHeight="1" x14ac:dyDescent="0.25"/>
    <row r="7858" ht="15" customHeight="1" x14ac:dyDescent="0.25"/>
    <row r="7859" ht="15" customHeight="1" x14ac:dyDescent="0.25"/>
    <row r="7860" ht="15" customHeight="1" x14ac:dyDescent="0.25"/>
    <row r="7861" ht="15" customHeight="1" x14ac:dyDescent="0.25"/>
    <row r="7862" ht="15" customHeight="1" x14ac:dyDescent="0.25"/>
    <row r="7863" ht="15" customHeight="1" x14ac:dyDescent="0.25"/>
    <row r="7864" ht="15" customHeight="1" x14ac:dyDescent="0.25"/>
    <row r="7865" ht="15" customHeight="1" x14ac:dyDescent="0.25"/>
    <row r="7866" ht="15" customHeight="1" x14ac:dyDescent="0.25"/>
    <row r="7867" ht="15" customHeight="1" x14ac:dyDescent="0.25"/>
    <row r="7868" ht="15" customHeight="1" x14ac:dyDescent="0.25"/>
    <row r="7869" ht="15" customHeight="1" x14ac:dyDescent="0.25"/>
    <row r="7870" ht="15" customHeight="1" x14ac:dyDescent="0.25"/>
    <row r="7871" ht="15" customHeight="1" x14ac:dyDescent="0.25"/>
    <row r="7872" ht="15" customHeight="1" x14ac:dyDescent="0.25"/>
    <row r="7873" ht="15" customHeight="1" x14ac:dyDescent="0.25"/>
    <row r="7874" ht="15" customHeight="1" x14ac:dyDescent="0.25"/>
    <row r="7875" ht="15" customHeight="1" x14ac:dyDescent="0.25"/>
    <row r="7876" ht="15" customHeight="1" x14ac:dyDescent="0.25"/>
    <row r="7877" ht="15" customHeight="1" x14ac:dyDescent="0.25"/>
    <row r="7878" ht="15" customHeight="1" x14ac:dyDescent="0.25"/>
    <row r="7879" ht="15" customHeight="1" x14ac:dyDescent="0.25"/>
    <row r="7880" ht="15" customHeight="1" x14ac:dyDescent="0.25"/>
    <row r="7881" ht="15" customHeight="1" x14ac:dyDescent="0.25"/>
    <row r="7882" ht="15" customHeight="1" x14ac:dyDescent="0.25"/>
    <row r="7883" ht="15" customHeight="1" x14ac:dyDescent="0.25"/>
    <row r="7884" ht="15" customHeight="1" x14ac:dyDescent="0.25"/>
    <row r="7885" ht="15" customHeight="1" x14ac:dyDescent="0.25"/>
    <row r="7886" ht="15" customHeight="1" x14ac:dyDescent="0.25"/>
    <row r="7887" ht="15" customHeight="1" x14ac:dyDescent="0.25"/>
    <row r="7888" ht="15" customHeight="1" x14ac:dyDescent="0.25"/>
    <row r="7889" ht="15" customHeight="1" x14ac:dyDescent="0.25"/>
    <row r="7890" ht="15" customHeight="1" x14ac:dyDescent="0.25"/>
    <row r="7891" ht="15" customHeight="1" x14ac:dyDescent="0.25"/>
    <row r="7892" ht="15" customHeight="1" x14ac:dyDescent="0.25"/>
    <row r="7893" ht="15" customHeight="1" x14ac:dyDescent="0.25"/>
    <row r="7894" ht="15" customHeight="1" x14ac:dyDescent="0.25"/>
    <row r="7895" ht="15" customHeight="1" x14ac:dyDescent="0.25"/>
    <row r="7896" ht="15" customHeight="1" x14ac:dyDescent="0.25"/>
    <row r="7897" ht="15" customHeight="1" x14ac:dyDescent="0.25"/>
    <row r="7898" ht="15" customHeight="1" x14ac:dyDescent="0.25"/>
    <row r="7899" ht="15" customHeight="1" x14ac:dyDescent="0.25"/>
    <row r="7900" ht="15" customHeight="1" x14ac:dyDescent="0.25"/>
    <row r="7901" ht="15" customHeight="1" x14ac:dyDescent="0.25"/>
    <row r="7902" ht="15" customHeight="1" x14ac:dyDescent="0.25"/>
    <row r="7903" ht="15" customHeight="1" x14ac:dyDescent="0.25"/>
    <row r="7904" ht="15" customHeight="1" x14ac:dyDescent="0.25"/>
    <row r="7905" ht="15" customHeight="1" x14ac:dyDescent="0.25"/>
    <row r="7906" ht="15" customHeight="1" x14ac:dyDescent="0.25"/>
    <row r="7907" ht="15" customHeight="1" x14ac:dyDescent="0.25"/>
    <row r="7908" ht="15" customHeight="1" x14ac:dyDescent="0.25"/>
    <row r="7909" ht="15" customHeight="1" x14ac:dyDescent="0.25"/>
    <row r="7910" ht="15" customHeight="1" x14ac:dyDescent="0.25"/>
    <row r="7911" ht="15" customHeight="1" x14ac:dyDescent="0.25"/>
    <row r="7912" ht="15" customHeight="1" x14ac:dyDescent="0.25"/>
    <row r="7913" ht="15" customHeight="1" x14ac:dyDescent="0.25"/>
    <row r="7914" ht="15" customHeight="1" x14ac:dyDescent="0.25"/>
    <row r="7915" ht="15" customHeight="1" x14ac:dyDescent="0.25"/>
    <row r="7916" ht="15" customHeight="1" x14ac:dyDescent="0.25"/>
    <row r="7917" ht="15" customHeight="1" x14ac:dyDescent="0.25"/>
    <row r="7918" ht="15" customHeight="1" x14ac:dyDescent="0.25"/>
    <row r="7919" ht="15" customHeight="1" x14ac:dyDescent="0.25"/>
    <row r="7920" ht="15" customHeight="1" x14ac:dyDescent="0.25"/>
    <row r="7921" ht="15" customHeight="1" x14ac:dyDescent="0.25"/>
    <row r="7922" ht="15" customHeight="1" x14ac:dyDescent="0.25"/>
    <row r="7923" ht="15" customHeight="1" x14ac:dyDescent="0.25"/>
    <row r="7924" ht="15" customHeight="1" x14ac:dyDescent="0.25"/>
    <row r="7925" ht="15" customHeight="1" x14ac:dyDescent="0.25"/>
    <row r="7926" ht="15" customHeight="1" x14ac:dyDescent="0.25"/>
    <row r="7927" ht="15" customHeight="1" x14ac:dyDescent="0.25"/>
    <row r="7928" ht="15" customHeight="1" x14ac:dyDescent="0.25"/>
    <row r="7929" ht="15" customHeight="1" x14ac:dyDescent="0.25"/>
    <row r="7930" ht="15" customHeight="1" x14ac:dyDescent="0.25"/>
    <row r="7931" ht="15" customHeight="1" x14ac:dyDescent="0.25"/>
    <row r="7932" ht="15" customHeight="1" x14ac:dyDescent="0.25"/>
    <row r="7933" ht="15" customHeight="1" x14ac:dyDescent="0.25"/>
    <row r="7934" ht="15" customHeight="1" x14ac:dyDescent="0.25"/>
    <row r="7935" ht="15" customHeight="1" x14ac:dyDescent="0.25"/>
    <row r="7936" ht="15" customHeight="1" x14ac:dyDescent="0.25"/>
    <row r="7937" ht="15" customHeight="1" x14ac:dyDescent="0.25"/>
    <row r="7938" ht="15" customHeight="1" x14ac:dyDescent="0.25"/>
    <row r="7939" ht="15" customHeight="1" x14ac:dyDescent="0.25"/>
    <row r="7940" ht="15" customHeight="1" x14ac:dyDescent="0.25"/>
    <row r="7941" ht="15" customHeight="1" x14ac:dyDescent="0.25"/>
    <row r="7942" ht="15" customHeight="1" x14ac:dyDescent="0.25"/>
    <row r="7943" ht="15" customHeight="1" x14ac:dyDescent="0.25"/>
    <row r="7944" ht="15" customHeight="1" x14ac:dyDescent="0.25"/>
    <row r="7945" ht="15" customHeight="1" x14ac:dyDescent="0.25"/>
    <row r="7946" ht="15" customHeight="1" x14ac:dyDescent="0.25"/>
    <row r="7947" ht="15" customHeight="1" x14ac:dyDescent="0.25"/>
    <row r="7948" ht="15" customHeight="1" x14ac:dyDescent="0.25"/>
    <row r="7949" ht="15" customHeight="1" x14ac:dyDescent="0.25"/>
    <row r="7950" ht="15" customHeight="1" x14ac:dyDescent="0.25"/>
    <row r="7951" ht="15" customHeight="1" x14ac:dyDescent="0.25"/>
    <row r="7952" ht="15" customHeight="1" x14ac:dyDescent="0.25"/>
    <row r="7953" ht="15" customHeight="1" x14ac:dyDescent="0.25"/>
    <row r="7954" ht="15" customHeight="1" x14ac:dyDescent="0.25"/>
    <row r="7955" ht="15" customHeight="1" x14ac:dyDescent="0.25"/>
    <row r="7956" ht="15" customHeight="1" x14ac:dyDescent="0.25"/>
    <row r="7957" ht="15" customHeight="1" x14ac:dyDescent="0.25"/>
    <row r="7958" ht="15" customHeight="1" x14ac:dyDescent="0.25"/>
    <row r="7959" ht="15" customHeight="1" x14ac:dyDescent="0.25"/>
    <row r="7960" ht="15" customHeight="1" x14ac:dyDescent="0.25"/>
    <row r="7961" ht="15" customHeight="1" x14ac:dyDescent="0.25"/>
    <row r="7962" ht="15" customHeight="1" x14ac:dyDescent="0.25"/>
    <row r="7963" ht="15" customHeight="1" x14ac:dyDescent="0.25"/>
    <row r="7964" ht="15" customHeight="1" x14ac:dyDescent="0.25"/>
    <row r="7965" ht="15" customHeight="1" x14ac:dyDescent="0.25"/>
    <row r="7966" ht="15" customHeight="1" x14ac:dyDescent="0.25"/>
    <row r="7967" ht="15" customHeight="1" x14ac:dyDescent="0.25"/>
    <row r="7968" ht="15" customHeight="1" x14ac:dyDescent="0.25"/>
    <row r="7969" ht="15" customHeight="1" x14ac:dyDescent="0.25"/>
    <row r="7970" ht="15" customHeight="1" x14ac:dyDescent="0.25"/>
    <row r="7971" ht="15" customHeight="1" x14ac:dyDescent="0.25"/>
    <row r="7972" ht="15" customHeight="1" x14ac:dyDescent="0.25"/>
    <row r="7973" ht="15" customHeight="1" x14ac:dyDescent="0.25"/>
    <row r="7974" ht="15" customHeight="1" x14ac:dyDescent="0.25"/>
    <row r="7975" ht="15" customHeight="1" x14ac:dyDescent="0.25"/>
    <row r="7976" ht="15" customHeight="1" x14ac:dyDescent="0.25"/>
    <row r="7977" ht="15" customHeight="1" x14ac:dyDescent="0.25"/>
    <row r="7978" ht="15" customHeight="1" x14ac:dyDescent="0.25"/>
    <row r="7979" ht="15" customHeight="1" x14ac:dyDescent="0.25"/>
    <row r="7980" ht="15" customHeight="1" x14ac:dyDescent="0.25"/>
    <row r="7981" ht="15" customHeight="1" x14ac:dyDescent="0.25"/>
    <row r="7982" ht="15" customHeight="1" x14ac:dyDescent="0.25"/>
    <row r="7983" ht="15" customHeight="1" x14ac:dyDescent="0.25"/>
    <row r="7984" ht="15" customHeight="1" x14ac:dyDescent="0.25"/>
    <row r="7985" ht="15" customHeight="1" x14ac:dyDescent="0.25"/>
    <row r="7986" ht="15" customHeight="1" x14ac:dyDescent="0.25"/>
    <row r="7987" ht="15" customHeight="1" x14ac:dyDescent="0.25"/>
    <row r="7988" ht="15" customHeight="1" x14ac:dyDescent="0.25"/>
    <row r="7989" ht="15" customHeight="1" x14ac:dyDescent="0.25"/>
    <row r="7990" ht="15" customHeight="1" x14ac:dyDescent="0.25"/>
    <row r="7991" ht="15" customHeight="1" x14ac:dyDescent="0.25"/>
    <row r="7992" ht="15" customHeight="1" x14ac:dyDescent="0.25"/>
    <row r="7993" ht="15" customHeight="1" x14ac:dyDescent="0.25"/>
    <row r="7994" ht="15" customHeight="1" x14ac:dyDescent="0.25"/>
    <row r="7995" ht="15" customHeight="1" x14ac:dyDescent="0.25"/>
    <row r="7996" ht="15" customHeight="1" x14ac:dyDescent="0.25"/>
    <row r="7997" ht="15" customHeight="1" x14ac:dyDescent="0.25"/>
    <row r="7998" ht="15" customHeight="1" x14ac:dyDescent="0.25"/>
    <row r="7999" ht="15" customHeight="1" x14ac:dyDescent="0.25"/>
    <row r="8000" ht="15" customHeight="1" x14ac:dyDescent="0.25"/>
    <row r="8001" ht="15" customHeight="1" x14ac:dyDescent="0.25"/>
    <row r="8002" ht="15" customHeight="1" x14ac:dyDescent="0.25"/>
    <row r="8003" ht="15" customHeight="1" x14ac:dyDescent="0.25"/>
    <row r="8004" ht="15" customHeight="1" x14ac:dyDescent="0.25"/>
    <row r="8005" ht="15" customHeight="1" x14ac:dyDescent="0.25"/>
    <row r="8006" ht="15" customHeight="1" x14ac:dyDescent="0.25"/>
    <row r="8007" ht="15" customHeight="1" x14ac:dyDescent="0.25"/>
    <row r="8008" ht="15" customHeight="1" x14ac:dyDescent="0.25"/>
    <row r="8009" ht="15" customHeight="1" x14ac:dyDescent="0.25"/>
    <row r="8010" ht="15" customHeight="1" x14ac:dyDescent="0.25"/>
    <row r="8011" ht="15" customHeight="1" x14ac:dyDescent="0.25"/>
    <row r="8012" ht="15" customHeight="1" x14ac:dyDescent="0.25"/>
    <row r="8013" ht="15" customHeight="1" x14ac:dyDescent="0.25"/>
    <row r="8014" ht="15" customHeight="1" x14ac:dyDescent="0.25"/>
    <row r="8015" ht="15" customHeight="1" x14ac:dyDescent="0.25"/>
    <row r="8016" ht="15" customHeight="1" x14ac:dyDescent="0.25"/>
    <row r="8017" ht="15" customHeight="1" x14ac:dyDescent="0.25"/>
    <row r="8018" ht="15" customHeight="1" x14ac:dyDescent="0.25"/>
    <row r="8019" ht="15" customHeight="1" x14ac:dyDescent="0.25"/>
    <row r="8020" ht="15" customHeight="1" x14ac:dyDescent="0.25"/>
    <row r="8021" ht="15" customHeight="1" x14ac:dyDescent="0.25"/>
    <row r="8022" ht="15" customHeight="1" x14ac:dyDescent="0.25"/>
    <row r="8023" ht="15" customHeight="1" x14ac:dyDescent="0.25"/>
    <row r="8024" ht="15" customHeight="1" x14ac:dyDescent="0.25"/>
    <row r="8025" ht="15" customHeight="1" x14ac:dyDescent="0.25"/>
    <row r="8026" ht="15" customHeight="1" x14ac:dyDescent="0.25"/>
    <row r="8027" ht="15" customHeight="1" x14ac:dyDescent="0.25"/>
    <row r="8028" ht="15" customHeight="1" x14ac:dyDescent="0.25"/>
    <row r="8029" ht="15" customHeight="1" x14ac:dyDescent="0.25"/>
    <row r="8030" ht="15" customHeight="1" x14ac:dyDescent="0.25"/>
    <row r="8031" ht="15" customHeight="1" x14ac:dyDescent="0.25"/>
    <row r="8032" ht="15" customHeight="1" x14ac:dyDescent="0.25"/>
    <row r="8033" ht="15" customHeight="1" x14ac:dyDescent="0.25"/>
    <row r="8034" ht="15" customHeight="1" x14ac:dyDescent="0.25"/>
    <row r="8035" ht="15" customHeight="1" x14ac:dyDescent="0.25"/>
    <row r="8036" ht="15" customHeight="1" x14ac:dyDescent="0.25"/>
    <row r="8037" ht="15" customHeight="1" x14ac:dyDescent="0.25"/>
    <row r="8038" ht="15" customHeight="1" x14ac:dyDescent="0.25"/>
    <row r="8039" ht="15" customHeight="1" x14ac:dyDescent="0.25"/>
    <row r="8040" ht="15" customHeight="1" x14ac:dyDescent="0.25"/>
    <row r="8041" ht="15" customHeight="1" x14ac:dyDescent="0.25"/>
    <row r="8042" ht="15" customHeight="1" x14ac:dyDescent="0.25"/>
    <row r="8043" ht="15" customHeight="1" x14ac:dyDescent="0.25"/>
    <row r="8044" ht="15" customHeight="1" x14ac:dyDescent="0.25"/>
    <row r="8045" ht="15" customHeight="1" x14ac:dyDescent="0.25"/>
    <row r="8046" ht="15" customHeight="1" x14ac:dyDescent="0.25"/>
    <row r="8047" ht="15" customHeight="1" x14ac:dyDescent="0.25"/>
    <row r="8048" ht="15" customHeight="1" x14ac:dyDescent="0.25"/>
    <row r="8049" ht="15" customHeight="1" x14ac:dyDescent="0.25"/>
    <row r="8050" ht="15" customHeight="1" x14ac:dyDescent="0.25"/>
    <row r="8051" ht="15" customHeight="1" x14ac:dyDescent="0.25"/>
    <row r="8052" ht="15" customHeight="1" x14ac:dyDescent="0.25"/>
    <row r="8053" ht="15" customHeight="1" x14ac:dyDescent="0.25"/>
    <row r="8054" ht="15" customHeight="1" x14ac:dyDescent="0.25"/>
    <row r="8055" ht="15" customHeight="1" x14ac:dyDescent="0.25"/>
    <row r="8056" ht="15" customHeight="1" x14ac:dyDescent="0.25"/>
    <row r="8057" ht="15" customHeight="1" x14ac:dyDescent="0.25"/>
    <row r="8058" ht="15" customHeight="1" x14ac:dyDescent="0.25"/>
    <row r="8059" ht="15" customHeight="1" x14ac:dyDescent="0.25"/>
    <row r="8060" ht="15" customHeight="1" x14ac:dyDescent="0.25"/>
    <row r="8061" ht="15" customHeight="1" x14ac:dyDescent="0.25"/>
    <row r="8062" ht="15" customHeight="1" x14ac:dyDescent="0.25"/>
    <row r="8063" ht="15" customHeight="1" x14ac:dyDescent="0.25"/>
    <row r="8064" ht="15" customHeight="1" x14ac:dyDescent="0.25"/>
    <row r="8065" ht="15" customHeight="1" x14ac:dyDescent="0.25"/>
    <row r="8066" ht="15" customHeight="1" x14ac:dyDescent="0.25"/>
    <row r="8067" ht="15" customHeight="1" x14ac:dyDescent="0.25"/>
    <row r="8068" ht="15" customHeight="1" x14ac:dyDescent="0.25"/>
    <row r="8069" ht="15" customHeight="1" x14ac:dyDescent="0.25"/>
    <row r="8070" ht="15" customHeight="1" x14ac:dyDescent="0.25"/>
    <row r="8071" ht="15" customHeight="1" x14ac:dyDescent="0.25"/>
    <row r="8072" ht="15" customHeight="1" x14ac:dyDescent="0.25"/>
    <row r="8073" ht="15" customHeight="1" x14ac:dyDescent="0.25"/>
    <row r="8074" ht="15" customHeight="1" x14ac:dyDescent="0.25"/>
    <row r="8075" ht="15" customHeight="1" x14ac:dyDescent="0.25"/>
    <row r="8076" ht="15" customHeight="1" x14ac:dyDescent="0.25"/>
    <row r="8077" ht="15" customHeight="1" x14ac:dyDescent="0.25"/>
    <row r="8078" ht="15" customHeight="1" x14ac:dyDescent="0.25"/>
    <row r="8079" ht="15" customHeight="1" x14ac:dyDescent="0.25"/>
    <row r="8080" ht="15" customHeight="1" x14ac:dyDescent="0.25"/>
    <row r="8081" ht="15" customHeight="1" x14ac:dyDescent="0.25"/>
    <row r="8082" ht="15" customHeight="1" x14ac:dyDescent="0.25"/>
    <row r="8083" ht="15" customHeight="1" x14ac:dyDescent="0.25"/>
    <row r="8084" ht="15" customHeight="1" x14ac:dyDescent="0.25"/>
    <row r="8085" ht="15" customHeight="1" x14ac:dyDescent="0.25"/>
    <row r="8086" ht="15" customHeight="1" x14ac:dyDescent="0.25"/>
    <row r="8087" ht="15" customHeight="1" x14ac:dyDescent="0.25"/>
    <row r="8088" ht="15" customHeight="1" x14ac:dyDescent="0.25"/>
    <row r="8089" ht="15" customHeight="1" x14ac:dyDescent="0.25"/>
    <row r="8090" ht="15" customHeight="1" x14ac:dyDescent="0.25"/>
    <row r="8091" ht="15" customHeight="1" x14ac:dyDescent="0.25"/>
    <row r="8092" ht="15" customHeight="1" x14ac:dyDescent="0.25"/>
    <row r="8093" ht="15" customHeight="1" x14ac:dyDescent="0.25"/>
    <row r="8094" ht="15" customHeight="1" x14ac:dyDescent="0.25"/>
    <row r="8095" ht="15" customHeight="1" x14ac:dyDescent="0.25"/>
    <row r="8096" ht="15" customHeight="1" x14ac:dyDescent="0.25"/>
    <row r="8097" ht="15" customHeight="1" x14ac:dyDescent="0.25"/>
    <row r="8098" ht="15" customHeight="1" x14ac:dyDescent="0.25"/>
    <row r="8099" ht="15" customHeight="1" x14ac:dyDescent="0.25"/>
    <row r="8100" ht="15" customHeight="1" x14ac:dyDescent="0.25"/>
    <row r="8101" ht="15" customHeight="1" x14ac:dyDescent="0.25"/>
    <row r="8102" ht="15" customHeight="1" x14ac:dyDescent="0.25"/>
    <row r="8103" ht="15" customHeight="1" x14ac:dyDescent="0.25"/>
    <row r="8104" ht="15" customHeight="1" x14ac:dyDescent="0.25"/>
    <row r="8105" ht="15" customHeight="1" x14ac:dyDescent="0.25"/>
    <row r="8106" ht="15" customHeight="1" x14ac:dyDescent="0.25"/>
    <row r="8107" ht="15" customHeight="1" x14ac:dyDescent="0.25"/>
    <row r="8108" ht="15" customHeight="1" x14ac:dyDescent="0.25"/>
    <row r="8109" ht="15" customHeight="1" x14ac:dyDescent="0.25"/>
    <row r="8110" ht="15" customHeight="1" x14ac:dyDescent="0.25"/>
    <row r="8111" ht="15" customHeight="1" x14ac:dyDescent="0.25"/>
    <row r="8112" ht="15" customHeight="1" x14ac:dyDescent="0.25"/>
    <row r="8113" ht="15" customHeight="1" x14ac:dyDescent="0.25"/>
    <row r="8114" ht="15" customHeight="1" x14ac:dyDescent="0.25"/>
    <row r="8115" ht="15" customHeight="1" x14ac:dyDescent="0.25"/>
    <row r="8116" ht="15" customHeight="1" x14ac:dyDescent="0.25"/>
    <row r="8117" ht="15" customHeight="1" x14ac:dyDescent="0.25"/>
    <row r="8118" ht="15" customHeight="1" x14ac:dyDescent="0.25"/>
    <row r="8119" ht="15" customHeight="1" x14ac:dyDescent="0.25"/>
    <row r="8120" ht="15" customHeight="1" x14ac:dyDescent="0.25"/>
    <row r="8121" ht="15" customHeight="1" x14ac:dyDescent="0.25"/>
    <row r="8122" ht="15" customHeight="1" x14ac:dyDescent="0.25"/>
    <row r="8123" ht="15" customHeight="1" x14ac:dyDescent="0.25"/>
    <row r="8124" ht="15" customHeight="1" x14ac:dyDescent="0.25"/>
    <row r="8125" ht="15" customHeight="1" x14ac:dyDescent="0.25"/>
    <row r="8126" ht="15" customHeight="1" x14ac:dyDescent="0.25"/>
    <row r="8127" ht="15" customHeight="1" x14ac:dyDescent="0.25"/>
    <row r="8128" ht="15" customHeight="1" x14ac:dyDescent="0.25"/>
    <row r="8129" ht="15" customHeight="1" x14ac:dyDescent="0.25"/>
    <row r="8130" ht="15" customHeight="1" x14ac:dyDescent="0.25"/>
    <row r="8131" ht="15" customHeight="1" x14ac:dyDescent="0.25"/>
    <row r="8132" ht="15" customHeight="1" x14ac:dyDescent="0.25"/>
    <row r="8133" ht="15" customHeight="1" x14ac:dyDescent="0.25"/>
    <row r="8134" ht="15" customHeight="1" x14ac:dyDescent="0.25"/>
    <row r="8135" ht="15" customHeight="1" x14ac:dyDescent="0.25"/>
    <row r="8136" ht="15" customHeight="1" x14ac:dyDescent="0.25"/>
    <row r="8137" ht="15" customHeight="1" x14ac:dyDescent="0.25"/>
    <row r="8138" ht="15" customHeight="1" x14ac:dyDescent="0.25"/>
    <row r="8139" ht="15" customHeight="1" x14ac:dyDescent="0.25"/>
    <row r="8140" ht="15" customHeight="1" x14ac:dyDescent="0.25"/>
    <row r="8141" ht="15" customHeight="1" x14ac:dyDescent="0.25"/>
    <row r="8142" ht="15" customHeight="1" x14ac:dyDescent="0.25"/>
    <row r="8143" ht="15" customHeight="1" x14ac:dyDescent="0.25"/>
    <row r="8144" ht="15" customHeight="1" x14ac:dyDescent="0.25"/>
    <row r="8145" ht="15" customHeight="1" x14ac:dyDescent="0.25"/>
    <row r="8146" ht="15" customHeight="1" x14ac:dyDescent="0.25"/>
    <row r="8147" ht="15" customHeight="1" x14ac:dyDescent="0.25"/>
    <row r="8148" ht="15" customHeight="1" x14ac:dyDescent="0.25"/>
    <row r="8149" ht="15" customHeight="1" x14ac:dyDescent="0.25"/>
    <row r="8150" ht="15" customHeight="1" x14ac:dyDescent="0.25"/>
    <row r="8151" ht="15" customHeight="1" x14ac:dyDescent="0.25"/>
    <row r="8152" ht="15" customHeight="1" x14ac:dyDescent="0.25"/>
    <row r="8153" ht="15" customHeight="1" x14ac:dyDescent="0.25"/>
    <row r="8154" ht="15" customHeight="1" x14ac:dyDescent="0.25"/>
    <row r="8155" ht="15" customHeight="1" x14ac:dyDescent="0.25"/>
    <row r="8156" ht="15" customHeight="1" x14ac:dyDescent="0.25"/>
    <row r="8157" ht="15" customHeight="1" x14ac:dyDescent="0.25"/>
    <row r="8158" ht="15" customHeight="1" x14ac:dyDescent="0.25"/>
    <row r="8159" ht="15" customHeight="1" x14ac:dyDescent="0.25"/>
    <row r="8160" ht="15" customHeight="1" x14ac:dyDescent="0.25"/>
    <row r="8161" ht="15" customHeight="1" x14ac:dyDescent="0.25"/>
    <row r="8162" ht="15" customHeight="1" x14ac:dyDescent="0.25"/>
    <row r="8163" ht="15" customHeight="1" x14ac:dyDescent="0.25"/>
    <row r="8164" ht="15" customHeight="1" x14ac:dyDescent="0.25"/>
    <row r="8165" ht="15" customHeight="1" x14ac:dyDescent="0.25"/>
    <row r="8166" ht="15" customHeight="1" x14ac:dyDescent="0.25"/>
    <row r="8167" ht="15" customHeight="1" x14ac:dyDescent="0.25"/>
    <row r="8168" ht="15" customHeight="1" x14ac:dyDescent="0.25"/>
    <row r="8169" ht="15" customHeight="1" x14ac:dyDescent="0.25"/>
    <row r="8170" ht="15" customHeight="1" x14ac:dyDescent="0.25"/>
    <row r="8171" ht="15" customHeight="1" x14ac:dyDescent="0.25"/>
    <row r="8172" ht="15" customHeight="1" x14ac:dyDescent="0.25"/>
    <row r="8173" ht="15" customHeight="1" x14ac:dyDescent="0.25"/>
    <row r="8174" ht="15" customHeight="1" x14ac:dyDescent="0.25"/>
    <row r="8175" ht="15" customHeight="1" x14ac:dyDescent="0.25"/>
    <row r="8176" ht="15" customHeight="1" x14ac:dyDescent="0.25"/>
    <row r="8177" ht="15" customHeight="1" x14ac:dyDescent="0.25"/>
    <row r="8178" ht="15" customHeight="1" x14ac:dyDescent="0.25"/>
    <row r="8179" ht="15" customHeight="1" x14ac:dyDescent="0.25"/>
    <row r="8180" ht="15" customHeight="1" x14ac:dyDescent="0.25"/>
    <row r="8181" ht="15" customHeight="1" x14ac:dyDescent="0.25"/>
    <row r="8182" ht="15" customHeight="1" x14ac:dyDescent="0.25"/>
    <row r="8183" ht="15" customHeight="1" x14ac:dyDescent="0.25"/>
    <row r="8184" ht="15" customHeight="1" x14ac:dyDescent="0.25"/>
    <row r="8185" ht="15" customHeight="1" x14ac:dyDescent="0.25"/>
    <row r="8186" ht="15" customHeight="1" x14ac:dyDescent="0.25"/>
    <row r="8187" ht="15" customHeight="1" x14ac:dyDescent="0.25"/>
    <row r="8188" ht="15" customHeight="1" x14ac:dyDescent="0.25"/>
    <row r="8189" ht="15" customHeight="1" x14ac:dyDescent="0.25"/>
    <row r="8190" ht="15" customHeight="1" x14ac:dyDescent="0.25"/>
    <row r="8191" ht="15" customHeight="1" x14ac:dyDescent="0.25"/>
    <row r="8192" ht="15" customHeight="1" x14ac:dyDescent="0.25"/>
    <row r="8193" ht="15" customHeight="1" x14ac:dyDescent="0.25"/>
    <row r="8194" ht="15" customHeight="1" x14ac:dyDescent="0.25"/>
    <row r="8195" ht="15" customHeight="1" x14ac:dyDescent="0.25"/>
    <row r="8196" ht="15" customHeight="1" x14ac:dyDescent="0.25"/>
    <row r="8197" ht="15" customHeight="1" x14ac:dyDescent="0.25"/>
    <row r="8198" ht="15" customHeight="1" x14ac:dyDescent="0.25"/>
    <row r="8199" ht="15" customHeight="1" x14ac:dyDescent="0.25"/>
    <row r="8200" ht="15" customHeight="1" x14ac:dyDescent="0.25"/>
    <row r="8201" ht="15" customHeight="1" x14ac:dyDescent="0.25"/>
    <row r="8202" ht="15" customHeight="1" x14ac:dyDescent="0.25"/>
    <row r="8203" ht="15" customHeight="1" x14ac:dyDescent="0.25"/>
    <row r="8204" ht="15" customHeight="1" x14ac:dyDescent="0.25"/>
    <row r="8205" ht="15" customHeight="1" x14ac:dyDescent="0.25"/>
    <row r="8206" ht="15" customHeight="1" x14ac:dyDescent="0.25"/>
    <row r="8207" ht="15" customHeight="1" x14ac:dyDescent="0.25"/>
    <row r="8208" ht="15" customHeight="1" x14ac:dyDescent="0.25"/>
    <row r="8209" ht="15" customHeight="1" x14ac:dyDescent="0.25"/>
    <row r="8210" ht="15" customHeight="1" x14ac:dyDescent="0.25"/>
    <row r="8211" ht="15" customHeight="1" x14ac:dyDescent="0.25"/>
    <row r="8212" ht="15" customHeight="1" x14ac:dyDescent="0.25"/>
    <row r="8213" ht="15" customHeight="1" x14ac:dyDescent="0.25"/>
    <row r="8214" ht="15" customHeight="1" x14ac:dyDescent="0.25"/>
    <row r="8215" ht="15" customHeight="1" x14ac:dyDescent="0.25"/>
    <row r="8216" ht="15" customHeight="1" x14ac:dyDescent="0.25"/>
    <row r="8217" ht="15" customHeight="1" x14ac:dyDescent="0.25"/>
    <row r="8218" ht="15" customHeight="1" x14ac:dyDescent="0.25"/>
    <row r="8219" ht="15" customHeight="1" x14ac:dyDescent="0.25"/>
    <row r="8220" ht="15" customHeight="1" x14ac:dyDescent="0.25"/>
    <row r="8221" ht="15" customHeight="1" x14ac:dyDescent="0.25"/>
    <row r="8222" ht="15" customHeight="1" x14ac:dyDescent="0.25"/>
    <row r="8223" ht="15" customHeight="1" x14ac:dyDescent="0.25"/>
    <row r="8224" ht="15" customHeight="1" x14ac:dyDescent="0.25"/>
    <row r="8225" ht="15" customHeight="1" x14ac:dyDescent="0.25"/>
    <row r="8226" ht="15" customHeight="1" x14ac:dyDescent="0.25"/>
    <row r="8227" ht="15" customHeight="1" x14ac:dyDescent="0.25"/>
    <row r="8228" ht="15" customHeight="1" x14ac:dyDescent="0.25"/>
    <row r="8229" ht="15" customHeight="1" x14ac:dyDescent="0.25"/>
    <row r="8230" ht="15" customHeight="1" x14ac:dyDescent="0.25"/>
    <row r="8231" ht="15" customHeight="1" x14ac:dyDescent="0.25"/>
    <row r="8232" ht="15" customHeight="1" x14ac:dyDescent="0.25"/>
    <row r="8233" ht="15" customHeight="1" x14ac:dyDescent="0.25"/>
    <row r="8234" ht="15" customHeight="1" x14ac:dyDescent="0.25"/>
    <row r="8235" ht="15" customHeight="1" x14ac:dyDescent="0.25"/>
    <row r="8236" ht="15" customHeight="1" x14ac:dyDescent="0.25"/>
    <row r="8237" ht="15" customHeight="1" x14ac:dyDescent="0.25"/>
    <row r="8238" ht="15" customHeight="1" x14ac:dyDescent="0.25"/>
    <row r="8239" ht="15" customHeight="1" x14ac:dyDescent="0.25"/>
    <row r="8240" ht="15" customHeight="1" x14ac:dyDescent="0.25"/>
    <row r="8241" ht="15" customHeight="1" x14ac:dyDescent="0.25"/>
    <row r="8242" ht="15" customHeight="1" x14ac:dyDescent="0.25"/>
    <row r="8243" ht="15" customHeight="1" x14ac:dyDescent="0.25"/>
    <row r="8244" ht="15" customHeight="1" x14ac:dyDescent="0.25"/>
    <row r="8245" ht="15" customHeight="1" x14ac:dyDescent="0.25"/>
    <row r="8246" ht="15" customHeight="1" x14ac:dyDescent="0.25"/>
    <row r="8247" ht="15" customHeight="1" x14ac:dyDescent="0.25"/>
    <row r="8248" ht="15" customHeight="1" x14ac:dyDescent="0.25"/>
    <row r="8249" ht="15" customHeight="1" x14ac:dyDescent="0.25"/>
    <row r="8250" ht="15" customHeight="1" x14ac:dyDescent="0.25"/>
    <row r="8251" ht="15" customHeight="1" x14ac:dyDescent="0.25"/>
    <row r="8252" ht="15" customHeight="1" x14ac:dyDescent="0.25"/>
    <row r="8253" ht="15" customHeight="1" x14ac:dyDescent="0.25"/>
    <row r="8254" ht="15" customHeight="1" x14ac:dyDescent="0.25"/>
    <row r="8255" ht="15" customHeight="1" x14ac:dyDescent="0.25"/>
    <row r="8256" ht="15" customHeight="1" x14ac:dyDescent="0.25"/>
    <row r="8257" ht="15" customHeight="1" x14ac:dyDescent="0.25"/>
    <row r="8258" ht="15" customHeight="1" x14ac:dyDescent="0.25"/>
    <row r="8259" ht="15" customHeight="1" x14ac:dyDescent="0.25"/>
    <row r="8260" ht="15" customHeight="1" x14ac:dyDescent="0.25"/>
    <row r="8261" ht="15" customHeight="1" x14ac:dyDescent="0.25"/>
    <row r="8262" ht="15" customHeight="1" x14ac:dyDescent="0.25"/>
    <row r="8263" ht="15" customHeight="1" x14ac:dyDescent="0.25"/>
    <row r="8264" ht="15" customHeight="1" x14ac:dyDescent="0.25"/>
    <row r="8265" ht="15" customHeight="1" x14ac:dyDescent="0.25"/>
    <row r="8266" ht="15" customHeight="1" x14ac:dyDescent="0.25"/>
    <row r="8267" ht="15" customHeight="1" x14ac:dyDescent="0.25"/>
    <row r="8268" ht="15" customHeight="1" x14ac:dyDescent="0.25"/>
    <row r="8269" ht="15" customHeight="1" x14ac:dyDescent="0.25"/>
    <row r="8270" ht="15" customHeight="1" x14ac:dyDescent="0.25"/>
    <row r="8271" ht="15" customHeight="1" x14ac:dyDescent="0.25"/>
    <row r="8272" ht="15" customHeight="1" x14ac:dyDescent="0.25"/>
    <row r="8273" ht="15" customHeight="1" x14ac:dyDescent="0.25"/>
    <row r="8274" ht="15" customHeight="1" x14ac:dyDescent="0.25"/>
    <row r="8275" ht="15" customHeight="1" x14ac:dyDescent="0.25"/>
    <row r="8276" ht="15" customHeight="1" x14ac:dyDescent="0.25"/>
    <row r="8277" ht="15" customHeight="1" x14ac:dyDescent="0.25"/>
    <row r="8278" ht="15" customHeight="1" x14ac:dyDescent="0.25"/>
    <row r="8279" ht="15" customHeight="1" x14ac:dyDescent="0.25"/>
    <row r="8280" ht="15" customHeight="1" x14ac:dyDescent="0.25"/>
    <row r="8281" ht="15" customHeight="1" x14ac:dyDescent="0.25"/>
    <row r="8282" ht="15" customHeight="1" x14ac:dyDescent="0.25"/>
    <row r="8283" ht="15" customHeight="1" x14ac:dyDescent="0.25"/>
    <row r="8284" ht="15" customHeight="1" x14ac:dyDescent="0.25"/>
    <row r="8285" ht="15" customHeight="1" x14ac:dyDescent="0.25"/>
    <row r="8286" ht="15" customHeight="1" x14ac:dyDescent="0.25"/>
    <row r="8287" ht="15" customHeight="1" x14ac:dyDescent="0.25"/>
    <row r="8288" ht="15" customHeight="1" x14ac:dyDescent="0.25"/>
    <row r="8289" ht="15" customHeight="1" x14ac:dyDescent="0.25"/>
    <row r="8290" ht="15" customHeight="1" x14ac:dyDescent="0.25"/>
    <row r="8291" ht="15" customHeight="1" x14ac:dyDescent="0.25"/>
    <row r="8292" ht="15" customHeight="1" x14ac:dyDescent="0.25"/>
    <row r="8293" ht="15" customHeight="1" x14ac:dyDescent="0.25"/>
    <row r="8294" ht="15" customHeight="1" x14ac:dyDescent="0.25"/>
    <row r="8295" ht="15" customHeight="1" x14ac:dyDescent="0.25"/>
    <row r="8296" ht="15" customHeight="1" x14ac:dyDescent="0.25"/>
    <row r="8297" ht="15" customHeight="1" x14ac:dyDescent="0.25"/>
    <row r="8298" ht="15" customHeight="1" x14ac:dyDescent="0.25"/>
    <row r="8299" ht="15" customHeight="1" x14ac:dyDescent="0.25"/>
    <row r="8300" ht="15" customHeight="1" x14ac:dyDescent="0.25"/>
    <row r="8301" ht="15" customHeight="1" x14ac:dyDescent="0.25"/>
    <row r="8302" ht="15" customHeight="1" x14ac:dyDescent="0.25"/>
    <row r="8303" ht="15" customHeight="1" x14ac:dyDescent="0.25"/>
    <row r="8304" ht="15" customHeight="1" x14ac:dyDescent="0.25"/>
    <row r="8305" ht="15" customHeight="1" x14ac:dyDescent="0.25"/>
    <row r="8306" ht="15" customHeight="1" x14ac:dyDescent="0.25"/>
    <row r="8307" ht="15" customHeight="1" x14ac:dyDescent="0.25"/>
    <row r="8308" ht="15" customHeight="1" x14ac:dyDescent="0.25"/>
    <row r="8309" ht="15" customHeight="1" x14ac:dyDescent="0.25"/>
    <row r="8310" ht="15" customHeight="1" x14ac:dyDescent="0.25"/>
    <row r="8311" ht="15" customHeight="1" x14ac:dyDescent="0.25"/>
    <row r="8312" ht="15" customHeight="1" x14ac:dyDescent="0.25"/>
    <row r="8313" ht="15" customHeight="1" x14ac:dyDescent="0.25"/>
    <row r="8314" ht="15" customHeight="1" x14ac:dyDescent="0.25"/>
    <row r="8315" ht="15" customHeight="1" x14ac:dyDescent="0.25"/>
    <row r="8316" ht="15" customHeight="1" x14ac:dyDescent="0.25"/>
    <row r="8317" ht="15" customHeight="1" x14ac:dyDescent="0.25"/>
    <row r="8318" ht="15" customHeight="1" x14ac:dyDescent="0.25"/>
    <row r="8319" ht="15" customHeight="1" x14ac:dyDescent="0.25"/>
    <row r="8320" ht="15" customHeight="1" x14ac:dyDescent="0.25"/>
    <row r="8321" ht="15" customHeight="1" x14ac:dyDescent="0.25"/>
    <row r="8322" ht="15" customHeight="1" x14ac:dyDescent="0.25"/>
    <row r="8323" ht="15" customHeight="1" x14ac:dyDescent="0.25"/>
    <row r="8324" ht="15" customHeight="1" x14ac:dyDescent="0.25"/>
    <row r="8325" ht="15" customHeight="1" x14ac:dyDescent="0.25"/>
    <row r="8326" ht="15" customHeight="1" x14ac:dyDescent="0.25"/>
    <row r="8327" ht="15" customHeight="1" x14ac:dyDescent="0.25"/>
    <row r="8328" ht="15" customHeight="1" x14ac:dyDescent="0.25"/>
    <row r="8329" ht="15" customHeight="1" x14ac:dyDescent="0.25"/>
    <row r="8330" ht="15" customHeight="1" x14ac:dyDescent="0.25"/>
    <row r="8331" ht="15" customHeight="1" x14ac:dyDescent="0.25"/>
    <row r="8332" ht="15" customHeight="1" x14ac:dyDescent="0.25"/>
    <row r="8333" ht="15" customHeight="1" x14ac:dyDescent="0.25"/>
    <row r="8334" ht="15" customHeight="1" x14ac:dyDescent="0.25"/>
    <row r="8335" ht="15" customHeight="1" x14ac:dyDescent="0.25"/>
    <row r="8336" ht="15" customHeight="1" x14ac:dyDescent="0.25"/>
    <row r="8337" ht="15" customHeight="1" x14ac:dyDescent="0.25"/>
    <row r="8338" ht="15" customHeight="1" x14ac:dyDescent="0.25"/>
    <row r="8339" ht="15" customHeight="1" x14ac:dyDescent="0.25"/>
    <row r="8340" ht="15" customHeight="1" x14ac:dyDescent="0.25"/>
    <row r="8341" ht="15" customHeight="1" x14ac:dyDescent="0.25"/>
    <row r="8342" ht="15" customHeight="1" x14ac:dyDescent="0.25"/>
    <row r="8343" ht="15" customHeight="1" x14ac:dyDescent="0.25"/>
    <row r="8344" ht="15" customHeight="1" x14ac:dyDescent="0.25"/>
    <row r="8345" ht="15" customHeight="1" x14ac:dyDescent="0.25"/>
    <row r="8346" ht="15" customHeight="1" x14ac:dyDescent="0.25"/>
    <row r="8347" ht="15" customHeight="1" x14ac:dyDescent="0.25"/>
    <row r="8348" ht="15" customHeight="1" x14ac:dyDescent="0.25"/>
    <row r="8349" ht="15" customHeight="1" x14ac:dyDescent="0.25"/>
    <row r="8350" ht="15" customHeight="1" x14ac:dyDescent="0.25"/>
    <row r="8351" ht="15" customHeight="1" x14ac:dyDescent="0.25"/>
    <row r="8352" ht="15" customHeight="1" x14ac:dyDescent="0.25"/>
    <row r="8353" ht="15" customHeight="1" x14ac:dyDescent="0.25"/>
    <row r="8354" ht="15" customHeight="1" x14ac:dyDescent="0.25"/>
    <row r="8355" ht="15" customHeight="1" x14ac:dyDescent="0.25"/>
    <row r="8356" ht="15" customHeight="1" x14ac:dyDescent="0.25"/>
    <row r="8357" ht="15" customHeight="1" x14ac:dyDescent="0.25"/>
    <row r="8358" ht="15" customHeight="1" x14ac:dyDescent="0.25"/>
    <row r="8359" ht="15" customHeight="1" x14ac:dyDescent="0.25"/>
    <row r="8360" ht="15" customHeight="1" x14ac:dyDescent="0.25"/>
    <row r="8361" ht="15" customHeight="1" x14ac:dyDescent="0.25"/>
    <row r="8362" ht="15" customHeight="1" x14ac:dyDescent="0.25"/>
    <row r="8363" ht="15" customHeight="1" x14ac:dyDescent="0.25"/>
    <row r="8364" ht="15" customHeight="1" x14ac:dyDescent="0.25"/>
    <row r="8365" ht="15" customHeight="1" x14ac:dyDescent="0.25"/>
    <row r="8366" ht="15" customHeight="1" x14ac:dyDescent="0.25"/>
    <row r="8367" ht="15" customHeight="1" x14ac:dyDescent="0.25"/>
    <row r="8368" ht="15" customHeight="1" x14ac:dyDescent="0.25"/>
    <row r="8369" ht="15" customHeight="1" x14ac:dyDescent="0.25"/>
    <row r="8370" ht="15" customHeight="1" x14ac:dyDescent="0.25"/>
    <row r="8371" ht="15" customHeight="1" x14ac:dyDescent="0.25"/>
    <row r="8372" ht="15" customHeight="1" x14ac:dyDescent="0.25"/>
    <row r="8373" ht="15" customHeight="1" x14ac:dyDescent="0.25"/>
    <row r="8374" ht="15" customHeight="1" x14ac:dyDescent="0.25"/>
    <row r="8375" ht="15" customHeight="1" x14ac:dyDescent="0.25"/>
    <row r="8376" ht="15" customHeight="1" x14ac:dyDescent="0.25"/>
    <row r="8377" ht="15" customHeight="1" x14ac:dyDescent="0.25"/>
    <row r="8378" ht="15" customHeight="1" x14ac:dyDescent="0.25"/>
    <row r="8379" ht="15" customHeight="1" x14ac:dyDescent="0.25"/>
    <row r="8380" ht="15" customHeight="1" x14ac:dyDescent="0.25"/>
    <row r="8381" ht="15" customHeight="1" x14ac:dyDescent="0.25"/>
    <row r="8382" ht="15" customHeight="1" x14ac:dyDescent="0.25"/>
    <row r="8383" ht="15" customHeight="1" x14ac:dyDescent="0.25"/>
    <row r="8384" ht="15" customHeight="1" x14ac:dyDescent="0.25"/>
    <row r="8385" ht="15" customHeight="1" x14ac:dyDescent="0.25"/>
    <row r="8386" ht="15" customHeight="1" x14ac:dyDescent="0.25"/>
    <row r="8387" ht="15" customHeight="1" x14ac:dyDescent="0.25"/>
    <row r="8388" ht="15" customHeight="1" x14ac:dyDescent="0.25"/>
    <row r="8389" ht="15" customHeight="1" x14ac:dyDescent="0.25"/>
    <row r="8390" ht="15" customHeight="1" x14ac:dyDescent="0.25"/>
    <row r="8391" ht="15" customHeight="1" x14ac:dyDescent="0.25"/>
    <row r="8392" ht="15" customHeight="1" x14ac:dyDescent="0.25"/>
    <row r="8393" ht="15" customHeight="1" x14ac:dyDescent="0.25"/>
    <row r="8394" ht="15" customHeight="1" x14ac:dyDescent="0.25"/>
    <row r="8395" ht="15" customHeight="1" x14ac:dyDescent="0.25"/>
    <row r="8396" ht="15" customHeight="1" x14ac:dyDescent="0.25"/>
    <row r="8397" ht="15" customHeight="1" x14ac:dyDescent="0.25"/>
    <row r="8398" ht="15" customHeight="1" x14ac:dyDescent="0.25"/>
    <row r="8399" ht="15" customHeight="1" x14ac:dyDescent="0.25"/>
    <row r="8400" ht="15" customHeight="1" x14ac:dyDescent="0.25"/>
    <row r="8401" ht="15" customHeight="1" x14ac:dyDescent="0.25"/>
    <row r="8402" ht="15" customHeight="1" x14ac:dyDescent="0.25"/>
    <row r="8403" ht="15" customHeight="1" x14ac:dyDescent="0.25"/>
    <row r="8404" ht="15" customHeight="1" x14ac:dyDescent="0.25"/>
    <row r="8405" ht="15" customHeight="1" x14ac:dyDescent="0.25"/>
    <row r="8406" ht="15" customHeight="1" x14ac:dyDescent="0.25"/>
    <row r="8407" ht="15" customHeight="1" x14ac:dyDescent="0.25"/>
    <row r="8408" ht="15" customHeight="1" x14ac:dyDescent="0.25"/>
    <row r="8409" ht="15" customHeight="1" x14ac:dyDescent="0.25"/>
    <row r="8410" ht="15" customHeight="1" x14ac:dyDescent="0.25"/>
    <row r="8411" ht="15" customHeight="1" x14ac:dyDescent="0.25"/>
    <row r="8412" ht="15" customHeight="1" x14ac:dyDescent="0.25"/>
    <row r="8413" ht="15" customHeight="1" x14ac:dyDescent="0.25"/>
    <row r="8414" ht="15" customHeight="1" x14ac:dyDescent="0.25"/>
    <row r="8415" ht="15" customHeight="1" x14ac:dyDescent="0.25"/>
    <row r="8416" ht="15" customHeight="1" x14ac:dyDescent="0.25"/>
    <row r="8417" ht="15" customHeight="1" x14ac:dyDescent="0.25"/>
    <row r="8418" ht="15" customHeight="1" x14ac:dyDescent="0.25"/>
    <row r="8419" ht="15" customHeight="1" x14ac:dyDescent="0.25"/>
    <row r="8420" ht="15" customHeight="1" x14ac:dyDescent="0.25"/>
    <row r="8421" ht="15" customHeight="1" x14ac:dyDescent="0.25"/>
    <row r="8422" ht="15" customHeight="1" x14ac:dyDescent="0.25"/>
    <row r="8423" ht="15" customHeight="1" x14ac:dyDescent="0.25"/>
    <row r="8424" ht="15" customHeight="1" x14ac:dyDescent="0.25"/>
    <row r="8425" ht="15" customHeight="1" x14ac:dyDescent="0.25"/>
    <row r="8426" ht="15" customHeight="1" x14ac:dyDescent="0.25"/>
    <row r="8427" ht="15" customHeight="1" x14ac:dyDescent="0.25"/>
    <row r="8428" ht="15" customHeight="1" x14ac:dyDescent="0.25"/>
    <row r="8429" ht="15" customHeight="1" x14ac:dyDescent="0.25"/>
    <row r="8430" ht="15" customHeight="1" x14ac:dyDescent="0.25"/>
    <row r="8431" ht="15" customHeight="1" x14ac:dyDescent="0.25"/>
    <row r="8432" ht="15" customHeight="1" x14ac:dyDescent="0.25"/>
    <row r="8433" ht="15" customHeight="1" x14ac:dyDescent="0.25"/>
    <row r="8434" ht="15" customHeight="1" x14ac:dyDescent="0.25"/>
    <row r="8435" ht="15" customHeight="1" x14ac:dyDescent="0.25"/>
    <row r="8436" ht="15" customHeight="1" x14ac:dyDescent="0.25"/>
    <row r="8437" ht="15" customHeight="1" x14ac:dyDescent="0.25"/>
    <row r="8438" ht="15" customHeight="1" x14ac:dyDescent="0.25"/>
    <row r="8439" ht="15" customHeight="1" x14ac:dyDescent="0.25"/>
    <row r="8440" ht="15" customHeight="1" x14ac:dyDescent="0.25"/>
    <row r="8441" ht="15" customHeight="1" x14ac:dyDescent="0.25"/>
    <row r="8442" ht="15" customHeight="1" x14ac:dyDescent="0.25"/>
    <row r="8443" ht="15" customHeight="1" x14ac:dyDescent="0.25"/>
    <row r="8444" ht="15" customHeight="1" x14ac:dyDescent="0.25"/>
    <row r="8445" ht="15" customHeight="1" x14ac:dyDescent="0.25"/>
    <row r="8446" ht="15" customHeight="1" x14ac:dyDescent="0.25"/>
    <row r="8447" ht="15" customHeight="1" x14ac:dyDescent="0.25"/>
    <row r="8448" ht="15" customHeight="1" x14ac:dyDescent="0.25"/>
    <row r="8449" ht="15" customHeight="1" x14ac:dyDescent="0.25"/>
    <row r="8450" ht="15" customHeight="1" x14ac:dyDescent="0.25"/>
    <row r="8451" ht="15" customHeight="1" x14ac:dyDescent="0.25"/>
    <row r="8452" ht="15" customHeight="1" x14ac:dyDescent="0.25"/>
    <row r="8453" ht="15" customHeight="1" x14ac:dyDescent="0.25"/>
    <row r="8454" ht="15" customHeight="1" x14ac:dyDescent="0.25"/>
    <row r="8455" ht="15" customHeight="1" x14ac:dyDescent="0.25"/>
    <row r="8456" ht="15" customHeight="1" x14ac:dyDescent="0.25"/>
    <row r="8457" ht="15" customHeight="1" x14ac:dyDescent="0.25"/>
    <row r="8458" ht="15" customHeight="1" x14ac:dyDescent="0.25"/>
    <row r="8459" ht="15" customHeight="1" x14ac:dyDescent="0.25"/>
    <row r="8460" ht="15" customHeight="1" x14ac:dyDescent="0.25"/>
    <row r="8461" ht="15" customHeight="1" x14ac:dyDescent="0.25"/>
    <row r="8462" ht="15" customHeight="1" x14ac:dyDescent="0.25"/>
    <row r="8463" ht="15" customHeight="1" x14ac:dyDescent="0.25"/>
    <row r="8464" ht="15" customHeight="1" x14ac:dyDescent="0.25"/>
    <row r="8465" ht="15" customHeight="1" x14ac:dyDescent="0.25"/>
    <row r="8466" ht="15" customHeight="1" x14ac:dyDescent="0.25"/>
    <row r="8467" ht="15" customHeight="1" x14ac:dyDescent="0.25"/>
    <row r="8468" ht="15" customHeight="1" x14ac:dyDescent="0.25"/>
    <row r="8469" ht="15" customHeight="1" x14ac:dyDescent="0.25"/>
    <row r="8470" ht="15" customHeight="1" x14ac:dyDescent="0.25"/>
    <row r="8471" ht="15" customHeight="1" x14ac:dyDescent="0.25"/>
    <row r="8472" ht="15" customHeight="1" x14ac:dyDescent="0.25"/>
    <row r="8473" ht="15" customHeight="1" x14ac:dyDescent="0.25"/>
    <row r="8474" ht="15" customHeight="1" x14ac:dyDescent="0.25"/>
    <row r="8475" ht="15" customHeight="1" x14ac:dyDescent="0.25"/>
    <row r="8476" ht="15" customHeight="1" x14ac:dyDescent="0.25"/>
    <row r="8477" ht="15" customHeight="1" x14ac:dyDescent="0.25"/>
    <row r="8478" ht="15" customHeight="1" x14ac:dyDescent="0.25"/>
    <row r="8479" ht="15" customHeight="1" x14ac:dyDescent="0.25"/>
    <row r="8480" ht="15" customHeight="1" x14ac:dyDescent="0.25"/>
    <row r="8481" ht="15" customHeight="1" x14ac:dyDescent="0.25"/>
    <row r="8482" ht="15" customHeight="1" x14ac:dyDescent="0.25"/>
    <row r="8483" ht="15" customHeight="1" x14ac:dyDescent="0.25"/>
    <row r="8484" ht="15" customHeight="1" x14ac:dyDescent="0.25"/>
    <row r="8485" ht="15" customHeight="1" x14ac:dyDescent="0.25"/>
    <row r="8486" ht="15" customHeight="1" x14ac:dyDescent="0.25"/>
    <row r="8487" ht="15" customHeight="1" x14ac:dyDescent="0.25"/>
    <row r="8488" ht="15" customHeight="1" x14ac:dyDescent="0.25"/>
    <row r="8489" ht="15" customHeight="1" x14ac:dyDescent="0.25"/>
    <row r="8490" ht="15" customHeight="1" x14ac:dyDescent="0.25"/>
    <row r="8491" ht="15" customHeight="1" x14ac:dyDescent="0.25"/>
    <row r="8492" ht="15" customHeight="1" x14ac:dyDescent="0.25"/>
    <row r="8493" ht="15" customHeight="1" x14ac:dyDescent="0.25"/>
    <row r="8494" ht="15" customHeight="1" x14ac:dyDescent="0.25"/>
    <row r="8495" ht="15" customHeight="1" x14ac:dyDescent="0.25"/>
    <row r="8496" ht="15" customHeight="1" x14ac:dyDescent="0.25"/>
    <row r="8497" ht="15" customHeight="1" x14ac:dyDescent="0.25"/>
    <row r="8498" ht="15" customHeight="1" x14ac:dyDescent="0.25"/>
    <row r="8499" ht="15" customHeight="1" x14ac:dyDescent="0.25"/>
    <row r="8500" ht="15" customHeight="1" x14ac:dyDescent="0.25"/>
    <row r="8501" ht="15" customHeight="1" x14ac:dyDescent="0.25"/>
    <row r="8502" ht="15" customHeight="1" x14ac:dyDescent="0.25"/>
    <row r="8503" ht="15" customHeight="1" x14ac:dyDescent="0.25"/>
    <row r="8504" ht="15" customHeight="1" x14ac:dyDescent="0.25"/>
    <row r="8505" ht="15" customHeight="1" x14ac:dyDescent="0.25"/>
    <row r="8506" ht="15" customHeight="1" x14ac:dyDescent="0.25"/>
    <row r="8507" ht="15" customHeight="1" x14ac:dyDescent="0.25"/>
    <row r="8508" ht="15" customHeight="1" x14ac:dyDescent="0.25"/>
    <row r="8509" ht="15" customHeight="1" x14ac:dyDescent="0.25"/>
    <row r="8510" ht="15" customHeight="1" x14ac:dyDescent="0.25"/>
    <row r="8511" ht="15" customHeight="1" x14ac:dyDescent="0.25"/>
    <row r="8512" ht="15" customHeight="1" x14ac:dyDescent="0.25"/>
    <row r="8513" ht="15" customHeight="1" x14ac:dyDescent="0.25"/>
    <row r="8514" ht="15" customHeight="1" x14ac:dyDescent="0.25"/>
    <row r="8515" ht="15" customHeight="1" x14ac:dyDescent="0.25"/>
    <row r="8516" ht="15" customHeight="1" x14ac:dyDescent="0.25"/>
    <row r="8517" ht="15" customHeight="1" x14ac:dyDescent="0.25"/>
    <row r="8518" ht="15" customHeight="1" x14ac:dyDescent="0.25"/>
    <row r="8519" ht="15" customHeight="1" x14ac:dyDescent="0.25"/>
    <row r="8520" ht="15" customHeight="1" x14ac:dyDescent="0.25"/>
    <row r="8521" ht="15" customHeight="1" x14ac:dyDescent="0.25"/>
    <row r="8522" ht="15" customHeight="1" x14ac:dyDescent="0.25"/>
    <row r="8523" ht="15" customHeight="1" x14ac:dyDescent="0.25"/>
    <row r="8524" ht="15" customHeight="1" x14ac:dyDescent="0.25"/>
    <row r="8525" ht="15" customHeight="1" x14ac:dyDescent="0.25"/>
    <row r="8526" ht="15" customHeight="1" x14ac:dyDescent="0.25"/>
    <row r="8527" ht="15" customHeight="1" x14ac:dyDescent="0.25"/>
    <row r="8528" ht="15" customHeight="1" x14ac:dyDescent="0.25"/>
    <row r="8529" ht="15" customHeight="1" x14ac:dyDescent="0.25"/>
    <row r="8530" ht="15" customHeight="1" x14ac:dyDescent="0.25"/>
    <row r="8531" ht="15" customHeight="1" x14ac:dyDescent="0.25"/>
    <row r="8532" ht="15" customHeight="1" x14ac:dyDescent="0.25"/>
    <row r="8533" ht="15" customHeight="1" x14ac:dyDescent="0.25"/>
    <row r="8534" ht="15" customHeight="1" x14ac:dyDescent="0.25"/>
    <row r="8535" ht="15" customHeight="1" x14ac:dyDescent="0.25"/>
    <row r="8536" ht="15" customHeight="1" x14ac:dyDescent="0.25"/>
    <row r="8537" ht="15" customHeight="1" x14ac:dyDescent="0.25"/>
    <row r="8538" ht="15" customHeight="1" x14ac:dyDescent="0.25"/>
    <row r="8539" ht="15" customHeight="1" x14ac:dyDescent="0.25"/>
    <row r="8540" ht="15" customHeight="1" x14ac:dyDescent="0.25"/>
    <row r="8541" ht="15" customHeight="1" x14ac:dyDescent="0.25"/>
    <row r="8542" ht="15" customHeight="1" x14ac:dyDescent="0.25"/>
    <row r="8543" ht="15" customHeight="1" x14ac:dyDescent="0.25"/>
    <row r="8544" ht="15" customHeight="1" x14ac:dyDescent="0.25"/>
    <row r="8545" ht="15" customHeight="1" x14ac:dyDescent="0.25"/>
    <row r="8546" ht="15" customHeight="1" x14ac:dyDescent="0.25"/>
    <row r="8547" ht="15" customHeight="1" x14ac:dyDescent="0.25"/>
    <row r="8548" ht="15" customHeight="1" x14ac:dyDescent="0.25"/>
    <row r="8549" ht="15" customHeight="1" x14ac:dyDescent="0.25"/>
    <row r="8550" ht="15" customHeight="1" x14ac:dyDescent="0.25"/>
    <row r="8551" ht="15" customHeight="1" x14ac:dyDescent="0.25"/>
    <row r="8552" ht="15" customHeight="1" x14ac:dyDescent="0.25"/>
    <row r="8553" ht="15" customHeight="1" x14ac:dyDescent="0.25"/>
    <row r="8554" ht="15" customHeight="1" x14ac:dyDescent="0.25"/>
    <row r="8555" ht="15" customHeight="1" x14ac:dyDescent="0.25"/>
    <row r="8556" ht="15" customHeight="1" x14ac:dyDescent="0.25"/>
    <row r="8557" ht="15" customHeight="1" x14ac:dyDescent="0.25"/>
    <row r="8558" ht="15" customHeight="1" x14ac:dyDescent="0.25"/>
    <row r="8559" ht="15" customHeight="1" x14ac:dyDescent="0.25"/>
    <row r="8560" ht="15" customHeight="1" x14ac:dyDescent="0.25"/>
    <row r="8561" ht="15" customHeight="1" x14ac:dyDescent="0.25"/>
    <row r="8562" ht="15" customHeight="1" x14ac:dyDescent="0.25"/>
    <row r="8563" ht="15" customHeight="1" x14ac:dyDescent="0.25"/>
    <row r="8564" ht="15" customHeight="1" x14ac:dyDescent="0.25"/>
    <row r="8565" ht="15" customHeight="1" x14ac:dyDescent="0.25"/>
    <row r="8566" ht="15" customHeight="1" x14ac:dyDescent="0.25"/>
    <row r="8567" ht="15" customHeight="1" x14ac:dyDescent="0.25"/>
    <row r="8568" ht="15" customHeight="1" x14ac:dyDescent="0.25"/>
    <row r="8569" ht="15" customHeight="1" x14ac:dyDescent="0.25"/>
    <row r="8570" ht="15" customHeight="1" x14ac:dyDescent="0.25"/>
    <row r="8571" ht="15" customHeight="1" x14ac:dyDescent="0.25"/>
    <row r="8572" ht="15" customHeight="1" x14ac:dyDescent="0.25"/>
    <row r="8573" ht="15" customHeight="1" x14ac:dyDescent="0.25"/>
    <row r="8574" ht="15" customHeight="1" x14ac:dyDescent="0.25"/>
    <row r="8575" ht="15" customHeight="1" x14ac:dyDescent="0.25"/>
    <row r="8576" ht="15" customHeight="1" x14ac:dyDescent="0.25"/>
    <row r="8577" ht="15" customHeight="1" x14ac:dyDescent="0.25"/>
    <row r="8578" ht="15" customHeight="1" x14ac:dyDescent="0.25"/>
    <row r="8579" ht="15" customHeight="1" x14ac:dyDescent="0.25"/>
    <row r="8580" ht="15" customHeight="1" x14ac:dyDescent="0.25"/>
    <row r="8581" ht="15" customHeight="1" x14ac:dyDescent="0.25"/>
    <row r="8582" ht="15" customHeight="1" x14ac:dyDescent="0.25"/>
    <row r="8583" ht="15" customHeight="1" x14ac:dyDescent="0.25"/>
    <row r="8584" ht="15" customHeight="1" x14ac:dyDescent="0.25"/>
    <row r="8585" ht="15" customHeight="1" x14ac:dyDescent="0.25"/>
    <row r="8586" ht="15" customHeight="1" x14ac:dyDescent="0.25"/>
    <row r="8587" ht="15" customHeight="1" x14ac:dyDescent="0.25"/>
    <row r="8588" ht="15" customHeight="1" x14ac:dyDescent="0.25"/>
    <row r="8589" ht="15" customHeight="1" x14ac:dyDescent="0.25"/>
    <row r="8590" ht="15" customHeight="1" x14ac:dyDescent="0.25"/>
    <row r="8591" ht="15" customHeight="1" x14ac:dyDescent="0.25"/>
    <row r="8592" ht="15" customHeight="1" x14ac:dyDescent="0.25"/>
    <row r="8593" ht="15" customHeight="1" x14ac:dyDescent="0.25"/>
    <row r="8594" ht="15" customHeight="1" x14ac:dyDescent="0.25"/>
    <row r="8595" ht="15" customHeight="1" x14ac:dyDescent="0.25"/>
    <row r="8596" ht="15" customHeight="1" x14ac:dyDescent="0.25"/>
    <row r="8597" ht="15" customHeight="1" x14ac:dyDescent="0.25"/>
    <row r="8598" ht="15" customHeight="1" x14ac:dyDescent="0.25"/>
    <row r="8599" ht="15" customHeight="1" x14ac:dyDescent="0.25"/>
    <row r="8600" ht="15" customHeight="1" x14ac:dyDescent="0.25"/>
    <row r="8601" ht="15" customHeight="1" x14ac:dyDescent="0.25"/>
    <row r="8602" ht="15" customHeight="1" x14ac:dyDescent="0.25"/>
    <row r="8603" ht="15" customHeight="1" x14ac:dyDescent="0.25"/>
    <row r="8604" ht="15" customHeight="1" x14ac:dyDescent="0.25"/>
    <row r="8605" ht="15" customHeight="1" x14ac:dyDescent="0.25"/>
    <row r="8606" ht="15" customHeight="1" x14ac:dyDescent="0.25"/>
    <row r="8607" ht="15" customHeight="1" x14ac:dyDescent="0.25"/>
    <row r="8608" ht="15" customHeight="1" x14ac:dyDescent="0.25"/>
    <row r="8609" ht="15" customHeight="1" x14ac:dyDescent="0.25"/>
    <row r="8610" ht="15" customHeight="1" x14ac:dyDescent="0.25"/>
    <row r="8611" ht="15" customHeight="1" x14ac:dyDescent="0.25"/>
    <row r="8612" ht="15" customHeight="1" x14ac:dyDescent="0.25"/>
    <row r="8613" ht="15" customHeight="1" x14ac:dyDescent="0.25"/>
    <row r="8614" ht="15" customHeight="1" x14ac:dyDescent="0.25"/>
    <row r="8615" ht="15" customHeight="1" x14ac:dyDescent="0.25"/>
    <row r="8616" ht="15" customHeight="1" x14ac:dyDescent="0.25"/>
    <row r="8617" ht="15" customHeight="1" x14ac:dyDescent="0.25"/>
    <row r="8618" ht="15" customHeight="1" x14ac:dyDescent="0.25"/>
    <row r="8619" ht="15" customHeight="1" x14ac:dyDescent="0.25"/>
    <row r="8620" ht="15" customHeight="1" x14ac:dyDescent="0.25"/>
    <row r="8621" ht="15" customHeight="1" x14ac:dyDescent="0.25"/>
    <row r="8622" ht="15" customHeight="1" x14ac:dyDescent="0.25"/>
    <row r="8623" ht="15" customHeight="1" x14ac:dyDescent="0.25"/>
    <row r="8624" ht="15" customHeight="1" x14ac:dyDescent="0.25"/>
    <row r="8625" ht="15" customHeight="1" x14ac:dyDescent="0.25"/>
    <row r="8626" ht="15" customHeight="1" x14ac:dyDescent="0.25"/>
    <row r="8627" ht="15" customHeight="1" x14ac:dyDescent="0.25"/>
    <row r="8628" ht="15" customHeight="1" x14ac:dyDescent="0.25"/>
    <row r="8629" ht="15" customHeight="1" x14ac:dyDescent="0.25"/>
    <row r="8630" ht="15" customHeight="1" x14ac:dyDescent="0.25"/>
    <row r="8631" ht="15" customHeight="1" x14ac:dyDescent="0.25"/>
    <row r="8632" ht="15" customHeight="1" x14ac:dyDescent="0.25"/>
    <row r="8633" ht="15" customHeight="1" x14ac:dyDescent="0.25"/>
    <row r="8634" ht="15" customHeight="1" x14ac:dyDescent="0.25"/>
    <row r="8635" ht="15" customHeight="1" x14ac:dyDescent="0.25"/>
    <row r="8636" ht="15" customHeight="1" x14ac:dyDescent="0.25"/>
    <row r="8637" ht="15" customHeight="1" x14ac:dyDescent="0.25"/>
    <row r="8638" ht="15" customHeight="1" x14ac:dyDescent="0.25"/>
    <row r="8639" ht="15" customHeight="1" x14ac:dyDescent="0.25"/>
    <row r="8640" ht="15" customHeight="1" x14ac:dyDescent="0.25"/>
    <row r="8641" ht="15" customHeight="1" x14ac:dyDescent="0.25"/>
    <row r="8642" ht="15" customHeight="1" x14ac:dyDescent="0.25"/>
    <row r="8643" ht="15" customHeight="1" x14ac:dyDescent="0.25"/>
    <row r="8644" ht="15" customHeight="1" x14ac:dyDescent="0.25"/>
    <row r="8645" ht="15" customHeight="1" x14ac:dyDescent="0.25"/>
    <row r="8646" ht="15" customHeight="1" x14ac:dyDescent="0.25"/>
    <row r="8647" ht="15" customHeight="1" x14ac:dyDescent="0.25"/>
    <row r="8648" ht="15" customHeight="1" x14ac:dyDescent="0.25"/>
    <row r="8649" ht="15" customHeight="1" x14ac:dyDescent="0.25"/>
    <row r="8650" ht="15" customHeight="1" x14ac:dyDescent="0.25"/>
    <row r="8651" ht="15" customHeight="1" x14ac:dyDescent="0.25"/>
    <row r="8652" ht="15" customHeight="1" x14ac:dyDescent="0.25"/>
    <row r="8653" ht="15" customHeight="1" x14ac:dyDescent="0.25"/>
    <row r="8654" ht="15" customHeight="1" x14ac:dyDescent="0.25"/>
    <row r="8655" ht="15" customHeight="1" x14ac:dyDescent="0.25"/>
    <row r="8656" ht="15" customHeight="1" x14ac:dyDescent="0.25"/>
    <row r="8657" ht="15" customHeight="1" x14ac:dyDescent="0.25"/>
    <row r="8658" ht="15" customHeight="1" x14ac:dyDescent="0.25"/>
    <row r="8659" ht="15" customHeight="1" x14ac:dyDescent="0.25"/>
    <row r="8660" ht="15" customHeight="1" x14ac:dyDescent="0.25"/>
    <row r="8661" ht="15" customHeight="1" x14ac:dyDescent="0.25"/>
    <row r="8662" ht="15" customHeight="1" x14ac:dyDescent="0.25"/>
    <row r="8663" ht="15" customHeight="1" x14ac:dyDescent="0.25"/>
    <row r="8664" ht="15" customHeight="1" x14ac:dyDescent="0.25"/>
    <row r="8665" ht="15" customHeight="1" x14ac:dyDescent="0.25"/>
    <row r="8666" ht="15" customHeight="1" x14ac:dyDescent="0.25"/>
    <row r="8667" ht="15" customHeight="1" x14ac:dyDescent="0.25"/>
    <row r="8668" ht="15" customHeight="1" x14ac:dyDescent="0.25"/>
    <row r="8669" ht="15" customHeight="1" x14ac:dyDescent="0.25"/>
    <row r="8670" ht="15" customHeight="1" x14ac:dyDescent="0.25"/>
    <row r="8671" ht="15" customHeight="1" x14ac:dyDescent="0.25"/>
    <row r="8672" ht="15" customHeight="1" x14ac:dyDescent="0.25"/>
    <row r="8673" ht="15" customHeight="1" x14ac:dyDescent="0.25"/>
    <row r="8674" ht="15" customHeight="1" x14ac:dyDescent="0.25"/>
    <row r="8675" ht="15" customHeight="1" x14ac:dyDescent="0.25"/>
    <row r="8676" ht="15" customHeight="1" x14ac:dyDescent="0.25"/>
    <row r="8677" ht="15" customHeight="1" x14ac:dyDescent="0.25"/>
    <row r="8678" ht="15" customHeight="1" x14ac:dyDescent="0.25"/>
    <row r="8679" ht="15" customHeight="1" x14ac:dyDescent="0.25"/>
    <row r="8680" ht="15" customHeight="1" x14ac:dyDescent="0.25"/>
    <row r="8681" ht="15" customHeight="1" x14ac:dyDescent="0.25"/>
    <row r="8682" ht="15" customHeight="1" x14ac:dyDescent="0.25"/>
    <row r="8683" ht="15" customHeight="1" x14ac:dyDescent="0.25"/>
    <row r="8684" ht="15" customHeight="1" x14ac:dyDescent="0.25"/>
    <row r="8685" ht="15" customHeight="1" x14ac:dyDescent="0.25"/>
    <row r="8686" ht="15" customHeight="1" x14ac:dyDescent="0.25"/>
    <row r="8687" ht="15" customHeight="1" x14ac:dyDescent="0.25"/>
    <row r="8688" ht="15" customHeight="1" x14ac:dyDescent="0.25"/>
    <row r="8689" ht="15" customHeight="1" x14ac:dyDescent="0.25"/>
    <row r="8690" ht="15" customHeight="1" x14ac:dyDescent="0.25"/>
    <row r="8691" ht="15" customHeight="1" x14ac:dyDescent="0.25"/>
    <row r="8692" ht="15" customHeight="1" x14ac:dyDescent="0.25"/>
    <row r="8693" ht="15" customHeight="1" x14ac:dyDescent="0.25"/>
    <row r="8694" ht="15" customHeight="1" x14ac:dyDescent="0.25"/>
    <row r="8695" ht="15" customHeight="1" x14ac:dyDescent="0.25"/>
    <row r="8696" ht="15" customHeight="1" x14ac:dyDescent="0.25"/>
    <row r="8697" ht="15" customHeight="1" x14ac:dyDescent="0.25"/>
    <row r="8698" ht="15" customHeight="1" x14ac:dyDescent="0.25"/>
    <row r="8699" ht="15" customHeight="1" x14ac:dyDescent="0.25"/>
    <row r="8700" ht="15" customHeight="1" x14ac:dyDescent="0.25"/>
    <row r="8701" ht="15" customHeight="1" x14ac:dyDescent="0.25"/>
    <row r="8702" ht="15" customHeight="1" x14ac:dyDescent="0.25"/>
    <row r="8703" ht="15" customHeight="1" x14ac:dyDescent="0.25"/>
    <row r="8704" ht="15" customHeight="1" x14ac:dyDescent="0.25"/>
    <row r="8705" ht="15" customHeight="1" x14ac:dyDescent="0.25"/>
    <row r="8706" ht="15" customHeight="1" x14ac:dyDescent="0.25"/>
    <row r="8707" ht="15" customHeight="1" x14ac:dyDescent="0.25"/>
    <row r="8708" ht="15" customHeight="1" x14ac:dyDescent="0.25"/>
    <row r="8709" ht="15" customHeight="1" x14ac:dyDescent="0.25"/>
    <row r="8710" ht="15" customHeight="1" x14ac:dyDescent="0.25"/>
    <row r="8711" ht="15" customHeight="1" x14ac:dyDescent="0.25"/>
    <row r="8712" ht="15" customHeight="1" x14ac:dyDescent="0.25"/>
    <row r="8713" ht="15" customHeight="1" x14ac:dyDescent="0.25"/>
    <row r="8714" ht="15" customHeight="1" x14ac:dyDescent="0.25"/>
    <row r="8715" ht="15" customHeight="1" x14ac:dyDescent="0.25"/>
    <row r="8716" ht="15" customHeight="1" x14ac:dyDescent="0.25"/>
    <row r="8717" ht="15" customHeight="1" x14ac:dyDescent="0.25"/>
    <row r="8718" ht="15" customHeight="1" x14ac:dyDescent="0.25"/>
    <row r="8719" ht="15" customHeight="1" x14ac:dyDescent="0.25"/>
    <row r="8720" ht="15" customHeight="1" x14ac:dyDescent="0.25"/>
    <row r="8721" ht="15" customHeight="1" x14ac:dyDescent="0.25"/>
    <row r="8722" ht="15" customHeight="1" x14ac:dyDescent="0.25"/>
    <row r="8723" ht="15" customHeight="1" x14ac:dyDescent="0.25"/>
    <row r="8724" ht="15" customHeight="1" x14ac:dyDescent="0.25"/>
    <row r="8725" ht="15" customHeight="1" x14ac:dyDescent="0.25"/>
    <row r="8726" ht="15" customHeight="1" x14ac:dyDescent="0.25"/>
    <row r="8727" ht="15" customHeight="1" x14ac:dyDescent="0.25"/>
    <row r="8728" ht="15" customHeight="1" x14ac:dyDescent="0.25"/>
    <row r="8729" ht="15" customHeight="1" x14ac:dyDescent="0.25"/>
    <row r="8730" ht="15" customHeight="1" x14ac:dyDescent="0.25"/>
    <row r="8731" ht="15" customHeight="1" x14ac:dyDescent="0.25"/>
    <row r="8732" ht="15" customHeight="1" x14ac:dyDescent="0.25"/>
    <row r="8733" ht="15" customHeight="1" x14ac:dyDescent="0.25"/>
    <row r="8734" ht="15" customHeight="1" x14ac:dyDescent="0.25"/>
    <row r="8735" ht="15" customHeight="1" x14ac:dyDescent="0.25"/>
    <row r="8736" ht="15" customHeight="1" x14ac:dyDescent="0.25"/>
    <row r="8737" ht="15" customHeight="1" x14ac:dyDescent="0.25"/>
    <row r="8738" ht="15" customHeight="1" x14ac:dyDescent="0.25"/>
    <row r="8739" ht="15" customHeight="1" x14ac:dyDescent="0.25"/>
    <row r="8740" ht="15" customHeight="1" x14ac:dyDescent="0.25"/>
    <row r="8741" ht="15" customHeight="1" x14ac:dyDescent="0.25"/>
    <row r="8742" ht="15" customHeight="1" x14ac:dyDescent="0.25"/>
    <row r="8743" ht="15" customHeight="1" x14ac:dyDescent="0.25"/>
    <row r="8744" ht="15" customHeight="1" x14ac:dyDescent="0.25"/>
    <row r="8745" ht="15" customHeight="1" x14ac:dyDescent="0.25"/>
    <row r="8746" ht="15" customHeight="1" x14ac:dyDescent="0.25"/>
    <row r="8747" ht="15" customHeight="1" x14ac:dyDescent="0.25"/>
    <row r="8748" ht="15" customHeight="1" x14ac:dyDescent="0.25"/>
    <row r="8749" ht="15" customHeight="1" x14ac:dyDescent="0.25"/>
    <row r="8750" ht="15" customHeight="1" x14ac:dyDescent="0.25"/>
    <row r="8751" ht="15" customHeight="1" x14ac:dyDescent="0.25"/>
    <row r="8752" ht="15" customHeight="1" x14ac:dyDescent="0.25"/>
    <row r="8753" ht="15" customHeight="1" x14ac:dyDescent="0.25"/>
    <row r="8754" ht="15" customHeight="1" x14ac:dyDescent="0.25"/>
    <row r="8755" ht="15" customHeight="1" x14ac:dyDescent="0.25"/>
    <row r="8756" ht="15" customHeight="1" x14ac:dyDescent="0.25"/>
    <row r="8757" ht="15" customHeight="1" x14ac:dyDescent="0.25"/>
    <row r="8758" ht="15" customHeight="1" x14ac:dyDescent="0.25"/>
    <row r="8759" ht="15" customHeight="1" x14ac:dyDescent="0.25"/>
    <row r="8760" ht="15" customHeight="1" x14ac:dyDescent="0.25"/>
    <row r="8761" ht="15" customHeight="1" x14ac:dyDescent="0.25"/>
    <row r="8762" ht="15" customHeight="1" x14ac:dyDescent="0.25"/>
    <row r="8763" ht="15" customHeight="1" x14ac:dyDescent="0.25"/>
    <row r="8764" ht="15" customHeight="1" x14ac:dyDescent="0.25"/>
    <row r="8765" ht="15" customHeight="1" x14ac:dyDescent="0.25"/>
    <row r="8766" ht="15" customHeight="1" x14ac:dyDescent="0.25"/>
    <row r="8767" ht="15" customHeight="1" x14ac:dyDescent="0.25"/>
    <row r="8768" ht="15" customHeight="1" x14ac:dyDescent="0.25"/>
    <row r="8769" ht="15" customHeight="1" x14ac:dyDescent="0.25"/>
    <row r="8770" ht="15" customHeight="1" x14ac:dyDescent="0.25"/>
    <row r="8771" ht="15" customHeight="1" x14ac:dyDescent="0.25"/>
    <row r="8772" ht="15" customHeight="1" x14ac:dyDescent="0.25"/>
    <row r="8773" ht="15" customHeight="1" x14ac:dyDescent="0.25"/>
    <row r="8774" ht="15" customHeight="1" x14ac:dyDescent="0.25"/>
    <row r="8775" ht="15" customHeight="1" x14ac:dyDescent="0.25"/>
    <row r="8776" ht="15" customHeight="1" x14ac:dyDescent="0.25"/>
    <row r="8777" ht="15" customHeight="1" x14ac:dyDescent="0.25"/>
    <row r="8778" ht="15" customHeight="1" x14ac:dyDescent="0.25"/>
    <row r="8779" ht="15" customHeight="1" x14ac:dyDescent="0.25"/>
    <row r="8780" ht="15" customHeight="1" x14ac:dyDescent="0.25"/>
    <row r="8781" ht="15" customHeight="1" x14ac:dyDescent="0.25"/>
    <row r="8782" ht="15" customHeight="1" x14ac:dyDescent="0.25"/>
    <row r="8783" ht="15" customHeight="1" x14ac:dyDescent="0.25"/>
    <row r="8784" ht="15" customHeight="1" x14ac:dyDescent="0.25"/>
    <row r="8785" ht="15" customHeight="1" x14ac:dyDescent="0.25"/>
    <row r="8786" ht="15" customHeight="1" x14ac:dyDescent="0.25"/>
    <row r="8787" ht="15" customHeight="1" x14ac:dyDescent="0.25"/>
    <row r="8788" ht="15" customHeight="1" x14ac:dyDescent="0.25"/>
    <row r="8789" ht="15" customHeight="1" x14ac:dyDescent="0.25"/>
    <row r="8790" ht="15" customHeight="1" x14ac:dyDescent="0.25"/>
    <row r="8791" ht="15" customHeight="1" x14ac:dyDescent="0.25"/>
    <row r="8792" ht="15" customHeight="1" x14ac:dyDescent="0.25"/>
    <row r="8793" ht="15" customHeight="1" x14ac:dyDescent="0.25"/>
    <row r="8794" ht="15" customHeight="1" x14ac:dyDescent="0.25"/>
    <row r="8795" ht="15" customHeight="1" x14ac:dyDescent="0.25"/>
    <row r="8796" ht="15" customHeight="1" x14ac:dyDescent="0.25"/>
    <row r="8797" ht="15" customHeight="1" x14ac:dyDescent="0.25"/>
    <row r="8798" ht="15" customHeight="1" x14ac:dyDescent="0.25"/>
    <row r="8799" ht="15" customHeight="1" x14ac:dyDescent="0.25"/>
    <row r="8800" ht="15" customHeight="1" x14ac:dyDescent="0.25"/>
    <row r="8801" ht="15" customHeight="1" x14ac:dyDescent="0.25"/>
    <row r="8802" ht="15" customHeight="1" x14ac:dyDescent="0.25"/>
    <row r="8803" ht="15" customHeight="1" x14ac:dyDescent="0.25"/>
    <row r="8804" ht="15" customHeight="1" x14ac:dyDescent="0.25"/>
    <row r="8805" ht="15" customHeight="1" x14ac:dyDescent="0.25"/>
    <row r="8806" ht="15" customHeight="1" x14ac:dyDescent="0.25"/>
    <row r="8807" ht="15" customHeight="1" x14ac:dyDescent="0.25"/>
    <row r="8808" ht="15" customHeight="1" x14ac:dyDescent="0.25"/>
    <row r="8809" ht="15" customHeight="1" x14ac:dyDescent="0.25"/>
    <row r="8810" ht="15" customHeight="1" x14ac:dyDescent="0.25"/>
    <row r="8811" ht="15" customHeight="1" x14ac:dyDescent="0.25"/>
    <row r="8812" ht="15" customHeight="1" x14ac:dyDescent="0.25"/>
    <row r="8813" ht="15" customHeight="1" x14ac:dyDescent="0.25"/>
    <row r="8814" ht="15" customHeight="1" x14ac:dyDescent="0.25"/>
    <row r="8815" ht="15" customHeight="1" x14ac:dyDescent="0.25"/>
    <row r="8816" ht="15" customHeight="1" x14ac:dyDescent="0.25"/>
    <row r="8817" ht="15" customHeight="1" x14ac:dyDescent="0.25"/>
    <row r="8818" ht="15" customHeight="1" x14ac:dyDescent="0.25"/>
    <row r="8819" ht="15" customHeight="1" x14ac:dyDescent="0.25"/>
    <row r="8820" ht="15" customHeight="1" x14ac:dyDescent="0.25"/>
    <row r="8821" ht="15" customHeight="1" x14ac:dyDescent="0.25"/>
    <row r="8822" ht="15" customHeight="1" x14ac:dyDescent="0.25"/>
    <row r="8823" ht="15" customHeight="1" x14ac:dyDescent="0.25"/>
    <row r="8824" ht="15" customHeight="1" x14ac:dyDescent="0.25"/>
    <row r="8825" ht="15" customHeight="1" x14ac:dyDescent="0.25"/>
    <row r="8826" ht="15" customHeight="1" x14ac:dyDescent="0.25"/>
    <row r="8827" ht="15" customHeight="1" x14ac:dyDescent="0.25"/>
    <row r="8828" ht="15" customHeight="1" x14ac:dyDescent="0.25"/>
    <row r="8829" ht="15" customHeight="1" x14ac:dyDescent="0.25"/>
    <row r="8830" ht="15" customHeight="1" x14ac:dyDescent="0.25"/>
    <row r="8831" ht="15" customHeight="1" x14ac:dyDescent="0.25"/>
    <row r="8832" ht="15" customHeight="1" x14ac:dyDescent="0.25"/>
    <row r="8833" ht="15" customHeight="1" x14ac:dyDescent="0.25"/>
    <row r="8834" ht="15" customHeight="1" x14ac:dyDescent="0.25"/>
    <row r="8835" ht="15" customHeight="1" x14ac:dyDescent="0.25"/>
    <row r="8836" ht="15" customHeight="1" x14ac:dyDescent="0.25"/>
    <row r="8837" ht="15" customHeight="1" x14ac:dyDescent="0.25"/>
    <row r="8838" ht="15" customHeight="1" x14ac:dyDescent="0.25"/>
    <row r="8839" ht="15" customHeight="1" x14ac:dyDescent="0.25"/>
    <row r="8840" ht="15" customHeight="1" x14ac:dyDescent="0.25"/>
    <row r="8841" ht="15" customHeight="1" x14ac:dyDescent="0.25"/>
    <row r="8842" ht="15" customHeight="1" x14ac:dyDescent="0.25"/>
    <row r="8843" ht="15" customHeight="1" x14ac:dyDescent="0.25"/>
    <row r="8844" ht="15" customHeight="1" x14ac:dyDescent="0.25"/>
    <row r="8845" ht="15" customHeight="1" x14ac:dyDescent="0.25"/>
    <row r="8846" ht="15" customHeight="1" x14ac:dyDescent="0.25"/>
    <row r="8847" ht="15" customHeight="1" x14ac:dyDescent="0.25"/>
    <row r="8848" ht="15" customHeight="1" x14ac:dyDescent="0.25"/>
    <row r="8849" ht="15" customHeight="1" x14ac:dyDescent="0.25"/>
    <row r="8850" ht="15" customHeight="1" x14ac:dyDescent="0.25"/>
    <row r="8851" ht="15" customHeight="1" x14ac:dyDescent="0.25"/>
    <row r="8852" ht="15" customHeight="1" x14ac:dyDescent="0.25"/>
    <row r="8853" ht="15" customHeight="1" x14ac:dyDescent="0.25"/>
    <row r="8854" ht="15" customHeight="1" x14ac:dyDescent="0.25"/>
    <row r="8855" ht="15" customHeight="1" x14ac:dyDescent="0.25"/>
    <row r="8856" ht="15" customHeight="1" x14ac:dyDescent="0.25"/>
    <row r="8857" ht="15" customHeight="1" x14ac:dyDescent="0.25"/>
    <row r="8858" ht="15" customHeight="1" x14ac:dyDescent="0.25"/>
    <row r="8859" ht="15" customHeight="1" x14ac:dyDescent="0.25"/>
    <row r="8860" ht="15" customHeight="1" x14ac:dyDescent="0.25"/>
    <row r="8861" ht="15" customHeight="1" x14ac:dyDescent="0.25"/>
    <row r="8862" ht="15" customHeight="1" x14ac:dyDescent="0.25"/>
    <row r="8863" ht="15" customHeight="1" x14ac:dyDescent="0.25"/>
    <row r="8864" ht="15" customHeight="1" x14ac:dyDescent="0.25"/>
    <row r="8865" ht="15" customHeight="1" x14ac:dyDescent="0.25"/>
    <row r="8866" ht="15" customHeight="1" x14ac:dyDescent="0.25"/>
    <row r="8867" ht="15" customHeight="1" x14ac:dyDescent="0.25"/>
    <row r="8868" ht="15" customHeight="1" x14ac:dyDescent="0.25"/>
    <row r="8869" ht="15" customHeight="1" x14ac:dyDescent="0.25"/>
    <row r="8870" ht="15" customHeight="1" x14ac:dyDescent="0.25"/>
    <row r="8871" ht="15" customHeight="1" x14ac:dyDescent="0.25"/>
    <row r="8872" ht="15" customHeight="1" x14ac:dyDescent="0.25"/>
    <row r="8873" ht="15" customHeight="1" x14ac:dyDescent="0.25"/>
    <row r="8874" ht="15" customHeight="1" x14ac:dyDescent="0.25"/>
    <row r="8875" ht="15" customHeight="1" x14ac:dyDescent="0.25"/>
    <row r="8876" ht="15" customHeight="1" x14ac:dyDescent="0.25"/>
    <row r="8877" ht="15" customHeight="1" x14ac:dyDescent="0.25"/>
    <row r="8878" ht="15" customHeight="1" x14ac:dyDescent="0.25"/>
    <row r="8879" ht="15" customHeight="1" x14ac:dyDescent="0.25"/>
    <row r="8880" ht="15" customHeight="1" x14ac:dyDescent="0.25"/>
    <row r="8881" ht="15" customHeight="1" x14ac:dyDescent="0.25"/>
    <row r="8882" ht="15" customHeight="1" x14ac:dyDescent="0.25"/>
    <row r="8883" ht="15" customHeight="1" x14ac:dyDescent="0.25"/>
    <row r="8884" ht="15" customHeight="1" x14ac:dyDescent="0.25"/>
    <row r="8885" ht="15" customHeight="1" x14ac:dyDescent="0.25"/>
    <row r="8886" ht="15" customHeight="1" x14ac:dyDescent="0.25"/>
    <row r="8887" ht="15" customHeight="1" x14ac:dyDescent="0.25"/>
    <row r="8888" ht="15" customHeight="1" x14ac:dyDescent="0.25"/>
    <row r="8889" ht="15" customHeight="1" x14ac:dyDescent="0.25"/>
    <row r="8890" ht="15" customHeight="1" x14ac:dyDescent="0.25"/>
    <row r="8891" ht="15" customHeight="1" x14ac:dyDescent="0.25"/>
    <row r="8892" ht="15" customHeight="1" x14ac:dyDescent="0.25"/>
    <row r="8893" ht="15" customHeight="1" x14ac:dyDescent="0.25"/>
    <row r="8894" ht="15" customHeight="1" x14ac:dyDescent="0.25"/>
    <row r="8895" ht="15" customHeight="1" x14ac:dyDescent="0.25"/>
    <row r="8896" ht="15" customHeight="1" x14ac:dyDescent="0.25"/>
    <row r="8897" ht="15" customHeight="1" x14ac:dyDescent="0.25"/>
    <row r="8898" ht="15" customHeight="1" x14ac:dyDescent="0.25"/>
    <row r="8899" ht="15" customHeight="1" x14ac:dyDescent="0.25"/>
    <row r="8900" ht="15" customHeight="1" x14ac:dyDescent="0.25"/>
    <row r="8901" ht="15" customHeight="1" x14ac:dyDescent="0.25"/>
    <row r="8902" ht="15" customHeight="1" x14ac:dyDescent="0.25"/>
    <row r="8903" ht="15" customHeight="1" x14ac:dyDescent="0.25"/>
    <row r="8904" ht="15" customHeight="1" x14ac:dyDescent="0.25"/>
    <row r="8905" ht="15" customHeight="1" x14ac:dyDescent="0.25"/>
    <row r="8906" ht="15" customHeight="1" x14ac:dyDescent="0.25"/>
    <row r="8907" ht="15" customHeight="1" x14ac:dyDescent="0.25"/>
    <row r="8908" ht="15" customHeight="1" x14ac:dyDescent="0.25"/>
    <row r="8909" ht="15" customHeight="1" x14ac:dyDescent="0.25"/>
    <row r="8910" ht="15" customHeight="1" x14ac:dyDescent="0.25"/>
    <row r="8911" ht="15" customHeight="1" x14ac:dyDescent="0.25"/>
    <row r="8912" ht="15" customHeight="1" x14ac:dyDescent="0.25"/>
    <row r="8913" ht="15" customHeight="1" x14ac:dyDescent="0.25"/>
    <row r="8914" ht="15" customHeight="1" x14ac:dyDescent="0.25"/>
    <row r="8915" ht="15" customHeight="1" x14ac:dyDescent="0.25"/>
    <row r="8916" ht="15" customHeight="1" x14ac:dyDescent="0.25"/>
    <row r="8917" ht="15" customHeight="1" x14ac:dyDescent="0.25"/>
    <row r="8918" ht="15" customHeight="1" x14ac:dyDescent="0.25"/>
    <row r="8919" ht="15" customHeight="1" x14ac:dyDescent="0.25"/>
    <row r="8920" ht="15" customHeight="1" x14ac:dyDescent="0.25"/>
    <row r="8921" ht="15" customHeight="1" x14ac:dyDescent="0.25"/>
    <row r="8922" ht="15" customHeight="1" x14ac:dyDescent="0.25"/>
    <row r="8923" ht="15" customHeight="1" x14ac:dyDescent="0.25"/>
    <row r="8924" ht="15" customHeight="1" x14ac:dyDescent="0.25"/>
    <row r="8925" ht="15" customHeight="1" x14ac:dyDescent="0.25"/>
    <row r="8926" ht="15" customHeight="1" x14ac:dyDescent="0.25"/>
    <row r="8927" ht="15" customHeight="1" x14ac:dyDescent="0.25"/>
    <row r="8928" ht="15" customHeight="1" x14ac:dyDescent="0.25"/>
    <row r="8929" ht="15" customHeight="1" x14ac:dyDescent="0.25"/>
    <row r="8930" ht="15" customHeight="1" x14ac:dyDescent="0.25"/>
    <row r="8931" ht="15" customHeight="1" x14ac:dyDescent="0.25"/>
    <row r="8932" ht="15" customHeight="1" x14ac:dyDescent="0.25"/>
    <row r="8933" ht="15" customHeight="1" x14ac:dyDescent="0.25"/>
    <row r="8934" ht="15" customHeight="1" x14ac:dyDescent="0.25"/>
    <row r="8935" ht="15" customHeight="1" x14ac:dyDescent="0.25"/>
    <row r="8936" ht="15" customHeight="1" x14ac:dyDescent="0.25"/>
    <row r="8937" ht="15" customHeight="1" x14ac:dyDescent="0.25"/>
    <row r="8938" ht="15" customHeight="1" x14ac:dyDescent="0.25"/>
    <row r="8939" ht="15" customHeight="1" x14ac:dyDescent="0.25"/>
    <row r="8940" ht="15" customHeight="1" x14ac:dyDescent="0.25"/>
    <row r="8941" ht="15" customHeight="1" x14ac:dyDescent="0.25"/>
    <row r="8942" ht="15" customHeight="1" x14ac:dyDescent="0.25"/>
    <row r="8943" ht="15" customHeight="1" x14ac:dyDescent="0.25"/>
    <row r="8944" ht="15" customHeight="1" x14ac:dyDescent="0.25"/>
    <row r="8945" ht="15" customHeight="1" x14ac:dyDescent="0.25"/>
    <row r="8946" ht="15" customHeight="1" x14ac:dyDescent="0.25"/>
    <row r="8947" ht="15" customHeight="1" x14ac:dyDescent="0.25"/>
    <row r="8948" ht="15" customHeight="1" x14ac:dyDescent="0.25"/>
    <row r="8949" ht="15" customHeight="1" x14ac:dyDescent="0.25"/>
    <row r="8950" ht="15" customHeight="1" x14ac:dyDescent="0.25"/>
    <row r="8951" ht="15" customHeight="1" x14ac:dyDescent="0.25"/>
    <row r="8952" ht="15" customHeight="1" x14ac:dyDescent="0.25"/>
    <row r="8953" ht="15" customHeight="1" x14ac:dyDescent="0.25"/>
    <row r="8954" ht="15" customHeight="1" x14ac:dyDescent="0.25"/>
    <row r="8955" ht="15" customHeight="1" x14ac:dyDescent="0.25"/>
    <row r="8956" ht="15" customHeight="1" x14ac:dyDescent="0.25"/>
    <row r="8957" ht="15" customHeight="1" x14ac:dyDescent="0.25"/>
    <row r="8958" ht="15" customHeight="1" x14ac:dyDescent="0.25"/>
    <row r="8959" ht="15" customHeight="1" x14ac:dyDescent="0.25"/>
    <row r="8960" ht="15" customHeight="1" x14ac:dyDescent="0.25"/>
    <row r="8961" ht="15" customHeight="1" x14ac:dyDescent="0.25"/>
    <row r="8962" ht="15" customHeight="1" x14ac:dyDescent="0.25"/>
    <row r="8963" ht="15" customHeight="1" x14ac:dyDescent="0.25"/>
    <row r="8964" ht="15" customHeight="1" x14ac:dyDescent="0.25"/>
    <row r="8965" ht="15" customHeight="1" x14ac:dyDescent="0.25"/>
    <row r="8966" ht="15" customHeight="1" x14ac:dyDescent="0.25"/>
    <row r="8967" ht="15" customHeight="1" x14ac:dyDescent="0.25"/>
    <row r="8968" ht="15" customHeight="1" x14ac:dyDescent="0.25"/>
    <row r="8969" ht="15" customHeight="1" x14ac:dyDescent="0.25"/>
    <row r="8970" ht="15" customHeight="1" x14ac:dyDescent="0.25"/>
    <row r="8971" ht="15" customHeight="1" x14ac:dyDescent="0.25"/>
    <row r="8972" ht="15" customHeight="1" x14ac:dyDescent="0.25"/>
    <row r="8973" ht="15" customHeight="1" x14ac:dyDescent="0.25"/>
    <row r="8974" ht="15" customHeight="1" x14ac:dyDescent="0.25"/>
    <row r="8975" ht="15" customHeight="1" x14ac:dyDescent="0.25"/>
    <row r="8976" ht="15" customHeight="1" x14ac:dyDescent="0.25"/>
    <row r="8977" ht="15" customHeight="1" x14ac:dyDescent="0.25"/>
    <row r="8978" ht="15" customHeight="1" x14ac:dyDescent="0.25"/>
    <row r="8979" ht="15" customHeight="1" x14ac:dyDescent="0.25"/>
    <row r="8980" ht="15" customHeight="1" x14ac:dyDescent="0.25"/>
    <row r="8981" ht="15" customHeight="1" x14ac:dyDescent="0.25"/>
    <row r="8982" ht="15" customHeight="1" x14ac:dyDescent="0.25"/>
    <row r="8983" ht="15" customHeight="1" x14ac:dyDescent="0.25"/>
    <row r="8984" ht="15" customHeight="1" x14ac:dyDescent="0.25"/>
    <row r="8985" ht="15" customHeight="1" x14ac:dyDescent="0.25"/>
    <row r="8986" ht="15" customHeight="1" x14ac:dyDescent="0.25"/>
    <row r="8987" ht="15" customHeight="1" x14ac:dyDescent="0.25"/>
    <row r="8988" ht="15" customHeight="1" x14ac:dyDescent="0.25"/>
    <row r="8989" ht="15" customHeight="1" x14ac:dyDescent="0.25"/>
    <row r="8990" ht="15" customHeight="1" x14ac:dyDescent="0.25"/>
    <row r="8991" ht="15" customHeight="1" x14ac:dyDescent="0.25"/>
    <row r="8992" ht="15" customHeight="1" x14ac:dyDescent="0.25"/>
    <row r="8993" ht="15" customHeight="1" x14ac:dyDescent="0.25"/>
    <row r="8994" ht="15" customHeight="1" x14ac:dyDescent="0.25"/>
    <row r="8995" ht="15" customHeight="1" x14ac:dyDescent="0.25"/>
    <row r="8996" ht="15" customHeight="1" x14ac:dyDescent="0.25"/>
    <row r="8997" ht="15" customHeight="1" x14ac:dyDescent="0.25"/>
    <row r="8998" ht="15" customHeight="1" x14ac:dyDescent="0.25"/>
    <row r="8999" ht="15" customHeight="1" x14ac:dyDescent="0.25"/>
    <row r="9000" ht="15" customHeight="1" x14ac:dyDescent="0.25"/>
    <row r="9001" ht="15" customHeight="1" x14ac:dyDescent="0.25"/>
    <row r="9002" ht="15" customHeight="1" x14ac:dyDescent="0.25"/>
    <row r="9003" ht="15" customHeight="1" x14ac:dyDescent="0.25"/>
    <row r="9004" ht="15" customHeight="1" x14ac:dyDescent="0.25"/>
    <row r="9005" ht="15" customHeight="1" x14ac:dyDescent="0.25"/>
    <row r="9006" ht="15" customHeight="1" x14ac:dyDescent="0.25"/>
    <row r="9007" ht="15" customHeight="1" x14ac:dyDescent="0.25"/>
    <row r="9008" ht="15" customHeight="1" x14ac:dyDescent="0.25"/>
    <row r="9009" ht="15" customHeight="1" x14ac:dyDescent="0.25"/>
    <row r="9010" ht="15" customHeight="1" x14ac:dyDescent="0.25"/>
    <row r="9011" ht="15" customHeight="1" x14ac:dyDescent="0.25"/>
    <row r="9012" ht="15" customHeight="1" x14ac:dyDescent="0.25"/>
    <row r="9013" ht="15" customHeight="1" x14ac:dyDescent="0.25"/>
    <row r="9014" ht="15" customHeight="1" x14ac:dyDescent="0.25"/>
    <row r="9015" ht="15" customHeight="1" x14ac:dyDescent="0.25"/>
    <row r="9016" ht="15" customHeight="1" x14ac:dyDescent="0.25"/>
    <row r="9017" ht="15" customHeight="1" x14ac:dyDescent="0.25"/>
    <row r="9018" ht="15" customHeight="1" x14ac:dyDescent="0.25"/>
    <row r="9019" ht="15" customHeight="1" x14ac:dyDescent="0.25"/>
    <row r="9020" ht="15" customHeight="1" x14ac:dyDescent="0.25"/>
    <row r="9021" ht="15" customHeight="1" x14ac:dyDescent="0.25"/>
    <row r="9022" ht="15" customHeight="1" x14ac:dyDescent="0.25"/>
    <row r="9023" ht="15" customHeight="1" x14ac:dyDescent="0.25"/>
    <row r="9024" ht="15" customHeight="1" x14ac:dyDescent="0.25"/>
    <row r="9025" ht="15" customHeight="1" x14ac:dyDescent="0.25"/>
    <row r="9026" ht="15" customHeight="1" x14ac:dyDescent="0.25"/>
    <row r="9027" ht="15" customHeight="1" x14ac:dyDescent="0.25"/>
    <row r="9028" ht="15" customHeight="1" x14ac:dyDescent="0.25"/>
    <row r="9029" ht="15" customHeight="1" x14ac:dyDescent="0.25"/>
    <row r="9030" ht="15" customHeight="1" x14ac:dyDescent="0.25"/>
    <row r="9031" ht="15" customHeight="1" x14ac:dyDescent="0.25"/>
    <row r="9032" ht="15" customHeight="1" x14ac:dyDescent="0.25"/>
    <row r="9033" ht="15" customHeight="1" x14ac:dyDescent="0.25"/>
    <row r="9034" ht="15" customHeight="1" x14ac:dyDescent="0.25"/>
    <row r="9035" ht="15" customHeight="1" x14ac:dyDescent="0.25"/>
    <row r="9036" ht="15" customHeight="1" x14ac:dyDescent="0.25"/>
    <row r="9037" ht="15" customHeight="1" x14ac:dyDescent="0.25"/>
    <row r="9038" ht="15" customHeight="1" x14ac:dyDescent="0.25"/>
    <row r="9039" ht="15" customHeight="1" x14ac:dyDescent="0.25"/>
    <row r="9040" ht="15" customHeight="1" x14ac:dyDescent="0.25"/>
    <row r="9041" ht="15" customHeight="1" x14ac:dyDescent="0.25"/>
    <row r="9042" ht="15" customHeight="1" x14ac:dyDescent="0.25"/>
    <row r="9043" ht="15" customHeight="1" x14ac:dyDescent="0.25"/>
    <row r="9044" ht="15" customHeight="1" x14ac:dyDescent="0.25"/>
    <row r="9045" ht="15" customHeight="1" x14ac:dyDescent="0.25"/>
    <row r="9046" ht="15" customHeight="1" x14ac:dyDescent="0.25"/>
    <row r="9047" ht="15" customHeight="1" x14ac:dyDescent="0.25"/>
    <row r="9048" ht="15" customHeight="1" x14ac:dyDescent="0.25"/>
    <row r="9049" ht="15" customHeight="1" x14ac:dyDescent="0.25"/>
    <row r="9050" ht="15" customHeight="1" x14ac:dyDescent="0.25"/>
    <row r="9051" ht="15" customHeight="1" x14ac:dyDescent="0.25"/>
    <row r="9052" ht="15" customHeight="1" x14ac:dyDescent="0.25"/>
    <row r="9053" ht="15" customHeight="1" x14ac:dyDescent="0.25"/>
    <row r="9054" ht="15" customHeight="1" x14ac:dyDescent="0.25"/>
    <row r="9055" ht="15" customHeight="1" x14ac:dyDescent="0.25"/>
    <row r="9056" ht="15" customHeight="1" x14ac:dyDescent="0.25"/>
    <row r="9057" ht="15" customHeight="1" x14ac:dyDescent="0.25"/>
    <row r="9058" ht="15" customHeight="1" x14ac:dyDescent="0.25"/>
    <row r="9059" ht="15" customHeight="1" x14ac:dyDescent="0.25"/>
    <row r="9060" ht="15" customHeight="1" x14ac:dyDescent="0.25"/>
    <row r="9061" ht="15" customHeight="1" x14ac:dyDescent="0.25"/>
    <row r="9062" ht="15" customHeight="1" x14ac:dyDescent="0.25"/>
    <row r="9063" ht="15" customHeight="1" x14ac:dyDescent="0.25"/>
    <row r="9064" ht="15" customHeight="1" x14ac:dyDescent="0.25"/>
    <row r="9065" ht="15" customHeight="1" x14ac:dyDescent="0.25"/>
    <row r="9066" ht="15" customHeight="1" x14ac:dyDescent="0.25"/>
    <row r="9067" ht="15" customHeight="1" x14ac:dyDescent="0.25"/>
    <row r="9068" ht="15" customHeight="1" x14ac:dyDescent="0.25"/>
    <row r="9069" ht="15" customHeight="1" x14ac:dyDescent="0.25"/>
    <row r="9070" ht="15" customHeight="1" x14ac:dyDescent="0.25"/>
    <row r="9071" ht="15" customHeight="1" x14ac:dyDescent="0.25"/>
    <row r="9072" ht="15" customHeight="1" x14ac:dyDescent="0.25"/>
    <row r="9073" ht="15" customHeight="1" x14ac:dyDescent="0.25"/>
    <row r="9074" ht="15" customHeight="1" x14ac:dyDescent="0.25"/>
    <row r="9075" ht="15" customHeight="1" x14ac:dyDescent="0.25"/>
    <row r="9076" ht="15" customHeight="1" x14ac:dyDescent="0.25"/>
    <row r="9077" ht="15" customHeight="1" x14ac:dyDescent="0.25"/>
    <row r="9078" ht="15" customHeight="1" x14ac:dyDescent="0.25"/>
    <row r="9079" ht="15" customHeight="1" x14ac:dyDescent="0.25"/>
    <row r="9080" ht="15" customHeight="1" x14ac:dyDescent="0.25"/>
    <row r="9081" ht="15" customHeight="1" x14ac:dyDescent="0.25"/>
    <row r="9082" ht="15" customHeight="1" x14ac:dyDescent="0.25"/>
    <row r="9083" ht="15" customHeight="1" x14ac:dyDescent="0.25"/>
    <row r="9084" ht="15" customHeight="1" x14ac:dyDescent="0.25"/>
    <row r="9085" ht="15" customHeight="1" x14ac:dyDescent="0.25"/>
    <row r="9086" ht="15" customHeight="1" x14ac:dyDescent="0.25"/>
    <row r="9087" ht="15" customHeight="1" x14ac:dyDescent="0.25"/>
    <row r="9088" ht="15" customHeight="1" x14ac:dyDescent="0.25"/>
    <row r="9089" ht="15" customHeight="1" x14ac:dyDescent="0.25"/>
    <row r="9090" ht="15" customHeight="1" x14ac:dyDescent="0.25"/>
    <row r="9091" ht="15" customHeight="1" x14ac:dyDescent="0.25"/>
    <row r="9092" ht="15" customHeight="1" x14ac:dyDescent="0.25"/>
    <row r="9093" ht="15" customHeight="1" x14ac:dyDescent="0.25"/>
    <row r="9094" ht="15" customHeight="1" x14ac:dyDescent="0.25"/>
    <row r="9095" ht="15" customHeight="1" x14ac:dyDescent="0.25"/>
    <row r="9096" ht="15" customHeight="1" x14ac:dyDescent="0.25"/>
    <row r="9097" ht="15" customHeight="1" x14ac:dyDescent="0.25"/>
    <row r="9098" ht="15" customHeight="1" x14ac:dyDescent="0.25"/>
    <row r="9099" ht="15" customHeight="1" x14ac:dyDescent="0.25"/>
    <row r="9100" ht="15" customHeight="1" x14ac:dyDescent="0.25"/>
    <row r="9101" ht="15" customHeight="1" x14ac:dyDescent="0.25"/>
    <row r="9102" ht="15" customHeight="1" x14ac:dyDescent="0.25"/>
    <row r="9103" ht="15" customHeight="1" x14ac:dyDescent="0.25"/>
    <row r="9104" ht="15" customHeight="1" x14ac:dyDescent="0.25"/>
    <row r="9105" ht="15" customHeight="1" x14ac:dyDescent="0.25"/>
    <row r="9106" ht="15" customHeight="1" x14ac:dyDescent="0.25"/>
    <row r="9107" ht="15" customHeight="1" x14ac:dyDescent="0.25"/>
    <row r="9108" ht="15" customHeight="1" x14ac:dyDescent="0.25"/>
    <row r="9109" ht="15" customHeight="1" x14ac:dyDescent="0.25"/>
    <row r="9110" ht="15" customHeight="1" x14ac:dyDescent="0.25"/>
    <row r="9111" ht="15" customHeight="1" x14ac:dyDescent="0.25"/>
    <row r="9112" ht="15" customHeight="1" x14ac:dyDescent="0.25"/>
    <row r="9113" ht="15" customHeight="1" x14ac:dyDescent="0.25"/>
    <row r="9114" ht="15" customHeight="1" x14ac:dyDescent="0.25"/>
    <row r="9115" ht="15" customHeight="1" x14ac:dyDescent="0.25"/>
    <row r="9116" ht="15" customHeight="1" x14ac:dyDescent="0.25"/>
    <row r="9117" ht="15" customHeight="1" x14ac:dyDescent="0.25"/>
    <row r="9118" ht="15" customHeight="1" x14ac:dyDescent="0.25"/>
    <row r="9119" ht="15" customHeight="1" x14ac:dyDescent="0.25"/>
    <row r="9120" ht="15" customHeight="1" x14ac:dyDescent="0.25"/>
    <row r="9121" ht="15" customHeight="1" x14ac:dyDescent="0.25"/>
    <row r="9122" ht="15" customHeight="1" x14ac:dyDescent="0.25"/>
    <row r="9123" ht="15" customHeight="1" x14ac:dyDescent="0.25"/>
    <row r="9124" ht="15" customHeight="1" x14ac:dyDescent="0.25"/>
    <row r="9125" ht="15" customHeight="1" x14ac:dyDescent="0.25"/>
    <row r="9126" ht="15" customHeight="1" x14ac:dyDescent="0.25"/>
    <row r="9127" ht="15" customHeight="1" x14ac:dyDescent="0.25"/>
    <row r="9128" ht="15" customHeight="1" x14ac:dyDescent="0.25"/>
    <row r="9129" ht="15" customHeight="1" x14ac:dyDescent="0.25"/>
    <row r="9130" ht="15" customHeight="1" x14ac:dyDescent="0.25"/>
    <row r="9131" ht="15" customHeight="1" x14ac:dyDescent="0.25"/>
    <row r="9132" ht="15" customHeight="1" x14ac:dyDescent="0.25"/>
    <row r="9133" ht="15" customHeight="1" x14ac:dyDescent="0.25"/>
    <row r="9134" ht="15" customHeight="1" x14ac:dyDescent="0.25"/>
    <row r="9135" ht="15" customHeight="1" x14ac:dyDescent="0.25"/>
    <row r="9136" ht="15" customHeight="1" x14ac:dyDescent="0.25"/>
    <row r="9137" ht="15" customHeight="1" x14ac:dyDescent="0.25"/>
    <row r="9138" ht="15" customHeight="1" x14ac:dyDescent="0.25"/>
    <row r="9139" ht="15" customHeight="1" x14ac:dyDescent="0.25"/>
    <row r="9140" ht="15" customHeight="1" x14ac:dyDescent="0.25"/>
    <row r="9141" ht="15" customHeight="1" x14ac:dyDescent="0.25"/>
    <row r="9142" ht="15" customHeight="1" x14ac:dyDescent="0.25"/>
    <row r="9143" ht="15" customHeight="1" x14ac:dyDescent="0.25"/>
    <row r="9144" ht="15" customHeight="1" x14ac:dyDescent="0.25"/>
    <row r="9145" ht="15" customHeight="1" x14ac:dyDescent="0.25"/>
    <row r="9146" ht="15" customHeight="1" x14ac:dyDescent="0.25"/>
    <row r="9147" ht="15" customHeight="1" x14ac:dyDescent="0.25"/>
    <row r="9148" ht="15" customHeight="1" x14ac:dyDescent="0.25"/>
    <row r="9149" ht="15" customHeight="1" x14ac:dyDescent="0.25"/>
    <row r="9150" ht="15" customHeight="1" x14ac:dyDescent="0.25"/>
    <row r="9151" ht="15" customHeight="1" x14ac:dyDescent="0.25"/>
    <row r="9152" ht="15" customHeight="1" x14ac:dyDescent="0.25"/>
    <row r="9153" ht="15" customHeight="1" x14ac:dyDescent="0.25"/>
    <row r="9154" ht="15" customHeight="1" x14ac:dyDescent="0.25"/>
    <row r="9155" ht="15" customHeight="1" x14ac:dyDescent="0.25"/>
    <row r="9156" ht="15" customHeight="1" x14ac:dyDescent="0.25"/>
    <row r="9157" ht="15" customHeight="1" x14ac:dyDescent="0.25"/>
    <row r="9158" ht="15" customHeight="1" x14ac:dyDescent="0.25"/>
    <row r="9159" ht="15" customHeight="1" x14ac:dyDescent="0.25"/>
    <row r="9160" ht="15" customHeight="1" x14ac:dyDescent="0.25"/>
    <row r="9161" ht="15" customHeight="1" x14ac:dyDescent="0.25"/>
    <row r="9162" ht="15" customHeight="1" x14ac:dyDescent="0.25"/>
    <row r="9163" ht="15" customHeight="1" x14ac:dyDescent="0.25"/>
    <row r="9164" ht="15" customHeight="1" x14ac:dyDescent="0.25"/>
    <row r="9165" ht="15" customHeight="1" x14ac:dyDescent="0.25"/>
    <row r="9166" ht="15" customHeight="1" x14ac:dyDescent="0.25"/>
    <row r="9167" ht="15" customHeight="1" x14ac:dyDescent="0.25"/>
    <row r="9168" ht="15" customHeight="1" x14ac:dyDescent="0.25"/>
    <row r="9169" ht="15" customHeight="1" x14ac:dyDescent="0.25"/>
    <row r="9170" ht="15" customHeight="1" x14ac:dyDescent="0.25"/>
    <row r="9171" ht="15" customHeight="1" x14ac:dyDescent="0.25"/>
    <row r="9172" ht="15" customHeight="1" x14ac:dyDescent="0.25"/>
    <row r="9173" ht="15" customHeight="1" x14ac:dyDescent="0.25"/>
    <row r="9174" ht="15" customHeight="1" x14ac:dyDescent="0.25"/>
    <row r="9175" ht="15" customHeight="1" x14ac:dyDescent="0.25"/>
    <row r="9176" ht="15" customHeight="1" x14ac:dyDescent="0.25"/>
    <row r="9177" ht="15" customHeight="1" x14ac:dyDescent="0.25"/>
    <row r="9178" ht="15" customHeight="1" x14ac:dyDescent="0.25"/>
    <row r="9179" ht="15" customHeight="1" x14ac:dyDescent="0.25"/>
    <row r="9180" ht="15" customHeight="1" x14ac:dyDescent="0.25"/>
    <row r="9181" ht="15" customHeight="1" x14ac:dyDescent="0.25"/>
    <row r="9182" ht="15" customHeight="1" x14ac:dyDescent="0.25"/>
    <row r="9183" ht="15" customHeight="1" x14ac:dyDescent="0.25"/>
    <row r="9184" ht="15" customHeight="1" x14ac:dyDescent="0.25"/>
    <row r="9185" ht="15" customHeight="1" x14ac:dyDescent="0.25"/>
    <row r="9186" ht="15" customHeight="1" x14ac:dyDescent="0.25"/>
    <row r="9187" ht="15" customHeight="1" x14ac:dyDescent="0.25"/>
    <row r="9188" ht="15" customHeight="1" x14ac:dyDescent="0.25"/>
    <row r="9189" ht="15" customHeight="1" x14ac:dyDescent="0.25"/>
    <row r="9190" ht="15" customHeight="1" x14ac:dyDescent="0.25"/>
    <row r="9191" ht="15" customHeight="1" x14ac:dyDescent="0.25"/>
    <row r="9192" ht="15" customHeight="1" x14ac:dyDescent="0.25"/>
    <row r="9193" ht="15" customHeight="1" x14ac:dyDescent="0.25"/>
    <row r="9194" ht="15" customHeight="1" x14ac:dyDescent="0.25"/>
    <row r="9195" ht="15" customHeight="1" x14ac:dyDescent="0.25"/>
    <row r="9196" ht="15" customHeight="1" x14ac:dyDescent="0.25"/>
    <row r="9197" ht="15" customHeight="1" x14ac:dyDescent="0.25"/>
    <row r="9198" ht="15" customHeight="1" x14ac:dyDescent="0.25"/>
    <row r="9199" ht="15" customHeight="1" x14ac:dyDescent="0.25"/>
    <row r="9200" ht="15" customHeight="1" x14ac:dyDescent="0.25"/>
    <row r="9201" ht="15" customHeight="1" x14ac:dyDescent="0.25"/>
    <row r="9202" ht="15" customHeight="1" x14ac:dyDescent="0.25"/>
    <row r="9203" ht="15" customHeight="1" x14ac:dyDescent="0.25"/>
    <row r="9204" ht="15" customHeight="1" x14ac:dyDescent="0.25"/>
    <row r="9205" ht="15" customHeight="1" x14ac:dyDescent="0.25"/>
    <row r="9206" ht="15" customHeight="1" x14ac:dyDescent="0.25"/>
    <row r="9207" ht="15" customHeight="1" x14ac:dyDescent="0.25"/>
    <row r="9208" ht="15" customHeight="1" x14ac:dyDescent="0.25"/>
    <row r="9209" ht="15" customHeight="1" x14ac:dyDescent="0.25"/>
    <row r="9210" ht="15" customHeight="1" x14ac:dyDescent="0.25"/>
    <row r="9211" ht="15" customHeight="1" x14ac:dyDescent="0.25"/>
    <row r="9212" ht="15" customHeight="1" x14ac:dyDescent="0.25"/>
    <row r="9213" ht="15" customHeight="1" x14ac:dyDescent="0.25"/>
    <row r="9214" ht="15" customHeight="1" x14ac:dyDescent="0.25"/>
    <row r="9215" ht="15" customHeight="1" x14ac:dyDescent="0.25"/>
    <row r="9216" ht="15" customHeight="1" x14ac:dyDescent="0.25"/>
    <row r="9217" ht="15" customHeight="1" x14ac:dyDescent="0.25"/>
    <row r="9218" ht="15" customHeight="1" x14ac:dyDescent="0.25"/>
    <row r="9219" ht="15" customHeight="1" x14ac:dyDescent="0.25"/>
    <row r="9220" ht="15" customHeight="1" x14ac:dyDescent="0.25"/>
    <row r="9221" ht="15" customHeight="1" x14ac:dyDescent="0.25"/>
    <row r="9222" ht="15" customHeight="1" x14ac:dyDescent="0.25"/>
    <row r="9223" ht="15" customHeight="1" x14ac:dyDescent="0.25"/>
    <row r="9224" ht="15" customHeight="1" x14ac:dyDescent="0.25"/>
    <row r="9225" ht="15" customHeight="1" x14ac:dyDescent="0.25"/>
    <row r="9226" ht="15" customHeight="1" x14ac:dyDescent="0.25"/>
    <row r="9227" ht="15" customHeight="1" x14ac:dyDescent="0.25"/>
    <row r="9228" ht="15" customHeight="1" x14ac:dyDescent="0.25"/>
    <row r="9229" ht="15" customHeight="1" x14ac:dyDescent="0.25"/>
    <row r="9230" ht="15" customHeight="1" x14ac:dyDescent="0.25"/>
    <row r="9231" ht="15" customHeight="1" x14ac:dyDescent="0.25"/>
    <row r="9232" ht="15" customHeight="1" x14ac:dyDescent="0.25"/>
    <row r="9233" ht="15" customHeight="1" x14ac:dyDescent="0.25"/>
    <row r="9234" ht="15" customHeight="1" x14ac:dyDescent="0.25"/>
    <row r="9235" ht="15" customHeight="1" x14ac:dyDescent="0.25"/>
    <row r="9236" ht="15" customHeight="1" x14ac:dyDescent="0.25"/>
    <row r="9237" ht="15" customHeight="1" x14ac:dyDescent="0.25"/>
    <row r="9238" ht="15" customHeight="1" x14ac:dyDescent="0.25"/>
    <row r="9239" ht="15" customHeight="1" x14ac:dyDescent="0.25"/>
    <row r="9240" ht="15" customHeight="1" x14ac:dyDescent="0.25"/>
    <row r="9241" ht="15" customHeight="1" x14ac:dyDescent="0.25"/>
    <row r="9242" ht="15" customHeight="1" x14ac:dyDescent="0.25"/>
    <row r="9243" ht="15" customHeight="1" x14ac:dyDescent="0.25"/>
    <row r="9244" ht="15" customHeight="1" x14ac:dyDescent="0.25"/>
    <row r="9245" ht="15" customHeight="1" x14ac:dyDescent="0.25"/>
    <row r="9246" ht="15" customHeight="1" x14ac:dyDescent="0.25"/>
    <row r="9247" ht="15" customHeight="1" x14ac:dyDescent="0.25"/>
    <row r="9248" ht="15" customHeight="1" x14ac:dyDescent="0.25"/>
    <row r="9249" ht="15" customHeight="1" x14ac:dyDescent="0.25"/>
    <row r="9250" ht="15" customHeight="1" x14ac:dyDescent="0.25"/>
    <row r="9251" ht="15" customHeight="1" x14ac:dyDescent="0.25"/>
    <row r="9252" ht="15" customHeight="1" x14ac:dyDescent="0.25"/>
    <row r="9253" ht="15" customHeight="1" x14ac:dyDescent="0.25"/>
    <row r="9254" ht="15" customHeight="1" x14ac:dyDescent="0.25"/>
    <row r="9255" ht="15" customHeight="1" x14ac:dyDescent="0.25"/>
    <row r="9256" ht="15" customHeight="1" x14ac:dyDescent="0.25"/>
    <row r="9257" ht="15" customHeight="1" x14ac:dyDescent="0.25"/>
    <row r="9258" ht="15" customHeight="1" x14ac:dyDescent="0.25"/>
    <row r="9259" ht="15" customHeight="1" x14ac:dyDescent="0.25"/>
    <row r="9260" ht="15" customHeight="1" x14ac:dyDescent="0.25"/>
    <row r="9261" ht="15" customHeight="1" x14ac:dyDescent="0.25"/>
    <row r="9262" ht="15" customHeight="1" x14ac:dyDescent="0.25"/>
    <row r="9263" ht="15" customHeight="1" x14ac:dyDescent="0.25"/>
    <row r="9264" ht="15" customHeight="1" x14ac:dyDescent="0.25"/>
    <row r="9265" ht="15" customHeight="1" x14ac:dyDescent="0.25"/>
    <row r="9266" ht="15" customHeight="1" x14ac:dyDescent="0.25"/>
    <row r="9267" ht="15" customHeight="1" x14ac:dyDescent="0.25"/>
    <row r="9268" ht="15" customHeight="1" x14ac:dyDescent="0.25"/>
    <row r="9269" ht="15" customHeight="1" x14ac:dyDescent="0.25"/>
    <row r="9270" ht="15" customHeight="1" x14ac:dyDescent="0.25"/>
    <row r="9271" ht="15" customHeight="1" x14ac:dyDescent="0.25"/>
    <row r="9272" ht="15" customHeight="1" x14ac:dyDescent="0.25"/>
    <row r="9273" ht="15" customHeight="1" x14ac:dyDescent="0.25"/>
    <row r="9274" ht="15" customHeight="1" x14ac:dyDescent="0.25"/>
    <row r="9275" ht="15" customHeight="1" x14ac:dyDescent="0.25"/>
    <row r="9276" ht="15" customHeight="1" x14ac:dyDescent="0.25"/>
    <row r="9277" ht="15" customHeight="1" x14ac:dyDescent="0.25"/>
    <row r="9278" ht="15" customHeight="1" x14ac:dyDescent="0.25"/>
    <row r="9279" ht="15" customHeight="1" x14ac:dyDescent="0.25"/>
    <row r="9280" ht="15" customHeight="1" x14ac:dyDescent="0.25"/>
    <row r="9281" ht="15" customHeight="1" x14ac:dyDescent="0.25"/>
    <row r="9282" ht="15" customHeight="1" x14ac:dyDescent="0.25"/>
    <row r="9283" ht="15" customHeight="1" x14ac:dyDescent="0.25"/>
    <row r="9284" ht="15" customHeight="1" x14ac:dyDescent="0.25"/>
    <row r="9285" ht="15" customHeight="1" x14ac:dyDescent="0.25"/>
    <row r="9286" ht="15" customHeight="1" x14ac:dyDescent="0.25"/>
    <row r="9287" ht="15" customHeight="1" x14ac:dyDescent="0.25"/>
    <row r="9288" ht="15" customHeight="1" x14ac:dyDescent="0.25"/>
    <row r="9289" ht="15" customHeight="1" x14ac:dyDescent="0.25"/>
    <row r="9290" ht="15" customHeight="1" x14ac:dyDescent="0.25"/>
    <row r="9291" ht="15" customHeight="1" x14ac:dyDescent="0.25"/>
    <row r="9292" ht="15" customHeight="1" x14ac:dyDescent="0.25"/>
    <row r="9293" ht="15" customHeight="1" x14ac:dyDescent="0.25"/>
    <row r="9294" ht="15" customHeight="1" x14ac:dyDescent="0.25"/>
    <row r="9295" ht="15" customHeight="1" x14ac:dyDescent="0.25"/>
    <row r="9296" ht="15" customHeight="1" x14ac:dyDescent="0.25"/>
    <row r="9297" ht="15" customHeight="1" x14ac:dyDescent="0.25"/>
    <row r="9298" ht="15" customHeight="1" x14ac:dyDescent="0.25"/>
    <row r="9299" ht="15" customHeight="1" x14ac:dyDescent="0.25"/>
    <row r="9300" ht="15" customHeight="1" x14ac:dyDescent="0.25"/>
    <row r="9301" ht="15" customHeight="1" x14ac:dyDescent="0.25"/>
    <row r="9302" ht="15" customHeight="1" x14ac:dyDescent="0.25"/>
    <row r="9303" ht="15" customHeight="1" x14ac:dyDescent="0.25"/>
    <row r="9304" ht="15" customHeight="1" x14ac:dyDescent="0.25"/>
    <row r="9305" ht="15" customHeight="1" x14ac:dyDescent="0.25"/>
    <row r="9306" ht="15" customHeight="1" x14ac:dyDescent="0.25"/>
    <row r="9307" ht="15" customHeight="1" x14ac:dyDescent="0.25"/>
    <row r="9308" ht="15" customHeight="1" x14ac:dyDescent="0.25"/>
    <row r="9309" ht="15" customHeight="1" x14ac:dyDescent="0.25"/>
    <row r="9310" ht="15" customHeight="1" x14ac:dyDescent="0.25"/>
    <row r="9311" ht="15" customHeight="1" x14ac:dyDescent="0.25"/>
    <row r="9312" ht="15" customHeight="1" x14ac:dyDescent="0.25"/>
    <row r="9313" ht="15" customHeight="1" x14ac:dyDescent="0.25"/>
    <row r="9314" ht="15" customHeight="1" x14ac:dyDescent="0.25"/>
    <row r="9315" ht="15" customHeight="1" x14ac:dyDescent="0.25"/>
    <row r="9316" ht="15" customHeight="1" x14ac:dyDescent="0.25"/>
    <row r="9317" ht="15" customHeight="1" x14ac:dyDescent="0.25"/>
    <row r="9318" ht="15" customHeight="1" x14ac:dyDescent="0.25"/>
    <row r="9319" ht="15" customHeight="1" x14ac:dyDescent="0.25"/>
    <row r="9320" ht="15" customHeight="1" x14ac:dyDescent="0.25"/>
    <row r="9321" ht="15" customHeight="1" x14ac:dyDescent="0.25"/>
    <row r="9322" ht="15" customHeight="1" x14ac:dyDescent="0.25"/>
    <row r="9323" ht="15" customHeight="1" x14ac:dyDescent="0.25"/>
    <row r="9324" ht="15" customHeight="1" x14ac:dyDescent="0.25"/>
    <row r="9325" ht="15" customHeight="1" x14ac:dyDescent="0.25"/>
    <row r="9326" ht="15" customHeight="1" x14ac:dyDescent="0.25"/>
    <row r="9327" ht="15" customHeight="1" x14ac:dyDescent="0.25"/>
    <row r="9328" ht="15" customHeight="1" x14ac:dyDescent="0.25"/>
    <row r="9329" ht="15" customHeight="1" x14ac:dyDescent="0.25"/>
    <row r="9330" ht="15" customHeight="1" x14ac:dyDescent="0.25"/>
    <row r="9331" ht="15" customHeight="1" x14ac:dyDescent="0.25"/>
    <row r="9332" ht="15" customHeight="1" x14ac:dyDescent="0.25"/>
    <row r="9333" ht="15" customHeight="1" x14ac:dyDescent="0.25"/>
    <row r="9334" ht="15" customHeight="1" x14ac:dyDescent="0.25"/>
    <row r="9335" ht="15" customHeight="1" x14ac:dyDescent="0.25"/>
    <row r="9336" ht="15" customHeight="1" x14ac:dyDescent="0.25"/>
    <row r="9337" ht="15" customHeight="1" x14ac:dyDescent="0.25"/>
    <row r="9338" ht="15" customHeight="1" x14ac:dyDescent="0.25"/>
    <row r="9339" ht="15" customHeight="1" x14ac:dyDescent="0.25"/>
    <row r="9340" ht="15" customHeight="1" x14ac:dyDescent="0.25"/>
    <row r="9341" ht="15" customHeight="1" x14ac:dyDescent="0.25"/>
    <row r="9342" ht="15" customHeight="1" x14ac:dyDescent="0.25"/>
    <row r="9343" ht="15" customHeight="1" x14ac:dyDescent="0.25"/>
    <row r="9344" ht="15" customHeight="1" x14ac:dyDescent="0.25"/>
    <row r="9345" ht="15" customHeight="1" x14ac:dyDescent="0.25"/>
    <row r="9346" ht="15" customHeight="1" x14ac:dyDescent="0.25"/>
    <row r="9347" ht="15" customHeight="1" x14ac:dyDescent="0.25"/>
    <row r="9348" ht="15" customHeight="1" x14ac:dyDescent="0.25"/>
    <row r="9349" ht="15" customHeight="1" x14ac:dyDescent="0.25"/>
    <row r="9350" ht="15" customHeight="1" x14ac:dyDescent="0.25"/>
    <row r="9351" ht="15" customHeight="1" x14ac:dyDescent="0.25"/>
    <row r="9352" ht="15" customHeight="1" x14ac:dyDescent="0.25"/>
    <row r="9353" ht="15" customHeight="1" x14ac:dyDescent="0.25"/>
    <row r="9354" ht="15" customHeight="1" x14ac:dyDescent="0.25"/>
    <row r="9355" ht="15" customHeight="1" x14ac:dyDescent="0.25"/>
    <row r="9356" ht="15" customHeight="1" x14ac:dyDescent="0.25"/>
    <row r="9357" ht="15" customHeight="1" x14ac:dyDescent="0.25"/>
    <row r="9358" ht="15" customHeight="1" x14ac:dyDescent="0.25"/>
    <row r="9359" ht="15" customHeight="1" x14ac:dyDescent="0.25"/>
    <row r="9360" ht="15" customHeight="1" x14ac:dyDescent="0.25"/>
    <row r="9361" ht="15" customHeight="1" x14ac:dyDescent="0.25"/>
    <row r="9362" ht="15" customHeight="1" x14ac:dyDescent="0.25"/>
    <row r="9363" ht="15" customHeight="1" x14ac:dyDescent="0.25"/>
    <row r="9364" ht="15" customHeight="1" x14ac:dyDescent="0.25"/>
    <row r="9365" ht="15" customHeight="1" x14ac:dyDescent="0.25"/>
    <row r="9366" ht="15" customHeight="1" x14ac:dyDescent="0.25"/>
    <row r="9367" ht="15" customHeight="1" x14ac:dyDescent="0.25"/>
    <row r="9368" ht="15" customHeight="1" x14ac:dyDescent="0.25"/>
    <row r="9369" ht="15" customHeight="1" x14ac:dyDescent="0.25"/>
    <row r="9370" ht="15" customHeight="1" x14ac:dyDescent="0.25"/>
    <row r="9371" ht="15" customHeight="1" x14ac:dyDescent="0.25"/>
    <row r="9372" ht="15" customHeight="1" x14ac:dyDescent="0.25"/>
    <row r="9373" ht="15" customHeight="1" x14ac:dyDescent="0.25"/>
    <row r="9374" ht="15" customHeight="1" x14ac:dyDescent="0.25"/>
    <row r="9375" ht="15" customHeight="1" x14ac:dyDescent="0.25"/>
    <row r="9376" ht="15" customHeight="1" x14ac:dyDescent="0.25"/>
    <row r="9377" ht="15" customHeight="1" x14ac:dyDescent="0.25"/>
    <row r="9378" ht="15" customHeight="1" x14ac:dyDescent="0.25"/>
    <row r="9379" ht="15" customHeight="1" x14ac:dyDescent="0.25"/>
    <row r="9380" ht="15" customHeight="1" x14ac:dyDescent="0.25"/>
    <row r="9381" ht="15" customHeight="1" x14ac:dyDescent="0.25"/>
    <row r="9382" ht="15" customHeight="1" x14ac:dyDescent="0.25"/>
    <row r="9383" ht="15" customHeight="1" x14ac:dyDescent="0.25"/>
    <row r="9384" ht="15" customHeight="1" x14ac:dyDescent="0.25"/>
    <row r="9385" ht="15" customHeight="1" x14ac:dyDescent="0.25"/>
    <row r="9386" ht="15" customHeight="1" x14ac:dyDescent="0.25"/>
    <row r="9387" ht="15" customHeight="1" x14ac:dyDescent="0.25"/>
    <row r="9388" ht="15" customHeight="1" x14ac:dyDescent="0.25"/>
    <row r="9389" ht="15" customHeight="1" x14ac:dyDescent="0.25"/>
    <row r="9390" ht="15" customHeight="1" x14ac:dyDescent="0.25"/>
    <row r="9391" ht="15" customHeight="1" x14ac:dyDescent="0.25"/>
    <row r="9392" ht="15" customHeight="1" x14ac:dyDescent="0.25"/>
    <row r="9393" ht="15" customHeight="1" x14ac:dyDescent="0.25"/>
    <row r="9394" ht="15" customHeight="1" x14ac:dyDescent="0.25"/>
    <row r="9395" ht="15" customHeight="1" x14ac:dyDescent="0.25"/>
    <row r="9396" ht="15" customHeight="1" x14ac:dyDescent="0.25"/>
    <row r="9397" ht="15" customHeight="1" x14ac:dyDescent="0.25"/>
    <row r="9398" ht="15" customHeight="1" x14ac:dyDescent="0.25"/>
    <row r="9399" ht="15" customHeight="1" x14ac:dyDescent="0.25"/>
    <row r="9400" ht="15" customHeight="1" x14ac:dyDescent="0.25"/>
    <row r="9401" ht="15" customHeight="1" x14ac:dyDescent="0.25"/>
    <row r="9402" ht="15" customHeight="1" x14ac:dyDescent="0.25"/>
    <row r="9403" ht="15" customHeight="1" x14ac:dyDescent="0.25"/>
    <row r="9404" ht="15" customHeight="1" x14ac:dyDescent="0.25"/>
    <row r="9405" ht="15" customHeight="1" x14ac:dyDescent="0.25"/>
    <row r="9406" ht="15" customHeight="1" x14ac:dyDescent="0.25"/>
    <row r="9407" ht="15" customHeight="1" x14ac:dyDescent="0.25"/>
    <row r="9408" ht="15" customHeight="1" x14ac:dyDescent="0.25"/>
    <row r="9409" ht="15" customHeight="1" x14ac:dyDescent="0.25"/>
    <row r="9410" ht="15" customHeight="1" x14ac:dyDescent="0.25"/>
    <row r="9411" ht="15" customHeight="1" x14ac:dyDescent="0.25"/>
    <row r="9412" ht="15" customHeight="1" x14ac:dyDescent="0.25"/>
    <row r="9413" ht="15" customHeight="1" x14ac:dyDescent="0.25"/>
    <row r="9414" ht="15" customHeight="1" x14ac:dyDescent="0.25"/>
    <row r="9415" ht="15" customHeight="1" x14ac:dyDescent="0.25"/>
    <row r="9416" ht="15" customHeight="1" x14ac:dyDescent="0.25"/>
    <row r="9417" ht="15" customHeight="1" x14ac:dyDescent="0.25"/>
    <row r="9418" ht="15" customHeight="1" x14ac:dyDescent="0.25"/>
    <row r="9419" ht="15" customHeight="1" x14ac:dyDescent="0.25"/>
    <row r="9420" ht="15" customHeight="1" x14ac:dyDescent="0.25"/>
    <row r="9421" ht="15" customHeight="1" x14ac:dyDescent="0.25"/>
    <row r="9422" ht="15" customHeight="1" x14ac:dyDescent="0.25"/>
    <row r="9423" ht="15" customHeight="1" x14ac:dyDescent="0.25"/>
    <row r="9424" ht="15" customHeight="1" x14ac:dyDescent="0.25"/>
    <row r="9425" ht="15" customHeight="1" x14ac:dyDescent="0.25"/>
    <row r="9426" ht="15" customHeight="1" x14ac:dyDescent="0.25"/>
    <row r="9427" ht="15" customHeight="1" x14ac:dyDescent="0.25"/>
    <row r="9428" ht="15" customHeight="1" x14ac:dyDescent="0.25"/>
    <row r="9429" ht="15" customHeight="1" x14ac:dyDescent="0.25"/>
    <row r="9430" ht="15" customHeight="1" x14ac:dyDescent="0.25"/>
    <row r="9431" ht="15" customHeight="1" x14ac:dyDescent="0.25"/>
    <row r="9432" ht="15" customHeight="1" x14ac:dyDescent="0.25"/>
    <row r="9433" ht="15" customHeight="1" x14ac:dyDescent="0.25"/>
    <row r="9434" ht="15" customHeight="1" x14ac:dyDescent="0.25"/>
    <row r="9435" ht="15" customHeight="1" x14ac:dyDescent="0.25"/>
    <row r="9436" ht="15" customHeight="1" x14ac:dyDescent="0.25"/>
    <row r="9437" ht="15" customHeight="1" x14ac:dyDescent="0.25"/>
    <row r="9438" ht="15" customHeight="1" x14ac:dyDescent="0.25"/>
    <row r="9439" ht="15" customHeight="1" x14ac:dyDescent="0.25"/>
    <row r="9440" ht="15" customHeight="1" x14ac:dyDescent="0.25"/>
    <row r="9441" ht="15" customHeight="1" x14ac:dyDescent="0.25"/>
    <row r="9442" ht="15" customHeight="1" x14ac:dyDescent="0.25"/>
    <row r="9443" ht="15" customHeight="1" x14ac:dyDescent="0.25"/>
    <row r="9444" ht="15" customHeight="1" x14ac:dyDescent="0.25"/>
    <row r="9445" ht="15" customHeight="1" x14ac:dyDescent="0.25"/>
    <row r="9446" ht="15" customHeight="1" x14ac:dyDescent="0.25"/>
    <row r="9447" ht="15" customHeight="1" x14ac:dyDescent="0.25"/>
    <row r="9448" ht="15" customHeight="1" x14ac:dyDescent="0.25"/>
    <row r="9449" ht="15" customHeight="1" x14ac:dyDescent="0.25"/>
    <row r="9450" ht="15" customHeight="1" x14ac:dyDescent="0.25"/>
    <row r="9451" ht="15" customHeight="1" x14ac:dyDescent="0.25"/>
    <row r="9452" ht="15" customHeight="1" x14ac:dyDescent="0.25"/>
    <row r="9453" ht="15" customHeight="1" x14ac:dyDescent="0.25"/>
    <row r="9454" ht="15" customHeight="1" x14ac:dyDescent="0.25"/>
    <row r="9455" ht="15" customHeight="1" x14ac:dyDescent="0.25"/>
    <row r="9456" ht="15" customHeight="1" x14ac:dyDescent="0.25"/>
    <row r="9457" ht="15" customHeight="1" x14ac:dyDescent="0.25"/>
    <row r="9458" ht="15" customHeight="1" x14ac:dyDescent="0.25"/>
    <row r="9459" ht="15" customHeight="1" x14ac:dyDescent="0.25"/>
    <row r="9460" ht="15" customHeight="1" x14ac:dyDescent="0.25"/>
    <row r="9461" ht="15" customHeight="1" x14ac:dyDescent="0.25"/>
    <row r="9462" ht="15" customHeight="1" x14ac:dyDescent="0.25"/>
    <row r="9463" ht="15" customHeight="1" x14ac:dyDescent="0.25"/>
    <row r="9464" ht="15" customHeight="1" x14ac:dyDescent="0.25"/>
    <row r="9465" ht="15" customHeight="1" x14ac:dyDescent="0.25"/>
    <row r="9466" ht="15" customHeight="1" x14ac:dyDescent="0.25"/>
    <row r="9467" ht="15" customHeight="1" x14ac:dyDescent="0.25"/>
    <row r="9468" ht="15" customHeight="1" x14ac:dyDescent="0.25"/>
    <row r="9469" ht="15" customHeight="1" x14ac:dyDescent="0.25"/>
    <row r="9470" ht="15" customHeight="1" x14ac:dyDescent="0.25"/>
    <row r="9471" ht="15" customHeight="1" x14ac:dyDescent="0.25"/>
    <row r="9472" ht="15" customHeight="1" x14ac:dyDescent="0.25"/>
    <row r="9473" ht="15" customHeight="1" x14ac:dyDescent="0.25"/>
    <row r="9474" ht="15" customHeight="1" x14ac:dyDescent="0.25"/>
    <row r="9475" ht="15" customHeight="1" x14ac:dyDescent="0.25"/>
    <row r="9476" ht="15" customHeight="1" x14ac:dyDescent="0.25"/>
    <row r="9477" ht="15" customHeight="1" x14ac:dyDescent="0.25"/>
    <row r="9478" ht="15" customHeight="1" x14ac:dyDescent="0.25"/>
    <row r="9479" ht="15" customHeight="1" x14ac:dyDescent="0.25"/>
    <row r="9480" ht="15" customHeight="1" x14ac:dyDescent="0.25"/>
    <row r="9481" ht="15" customHeight="1" x14ac:dyDescent="0.25"/>
    <row r="9482" ht="15" customHeight="1" x14ac:dyDescent="0.25"/>
    <row r="9483" ht="15" customHeight="1" x14ac:dyDescent="0.25"/>
    <row r="9484" ht="15" customHeight="1" x14ac:dyDescent="0.25"/>
    <row r="9485" ht="15" customHeight="1" x14ac:dyDescent="0.25"/>
    <row r="9486" ht="15" customHeight="1" x14ac:dyDescent="0.25"/>
    <row r="9487" ht="15" customHeight="1" x14ac:dyDescent="0.25"/>
    <row r="9488" ht="15" customHeight="1" x14ac:dyDescent="0.25"/>
    <row r="9489" ht="15" customHeight="1" x14ac:dyDescent="0.25"/>
    <row r="9490" ht="15" customHeight="1" x14ac:dyDescent="0.25"/>
    <row r="9491" ht="15" customHeight="1" x14ac:dyDescent="0.25"/>
    <row r="9492" ht="15" customHeight="1" x14ac:dyDescent="0.25"/>
    <row r="9493" ht="15" customHeight="1" x14ac:dyDescent="0.25"/>
    <row r="9494" ht="15" customHeight="1" x14ac:dyDescent="0.25"/>
    <row r="9495" ht="15" customHeight="1" x14ac:dyDescent="0.25"/>
    <row r="9496" ht="15" customHeight="1" x14ac:dyDescent="0.25"/>
    <row r="9497" ht="15" customHeight="1" x14ac:dyDescent="0.25"/>
    <row r="9498" ht="15" customHeight="1" x14ac:dyDescent="0.25"/>
    <row r="9499" ht="15" customHeight="1" x14ac:dyDescent="0.25"/>
    <row r="9500" ht="15" customHeight="1" x14ac:dyDescent="0.25"/>
    <row r="9501" ht="15" customHeight="1" x14ac:dyDescent="0.25"/>
    <row r="9502" ht="15" customHeight="1" x14ac:dyDescent="0.25"/>
    <row r="9503" ht="15" customHeight="1" x14ac:dyDescent="0.25"/>
    <row r="9504" ht="15" customHeight="1" x14ac:dyDescent="0.25"/>
    <row r="9505" ht="15" customHeight="1" x14ac:dyDescent="0.25"/>
    <row r="9506" ht="15" customHeight="1" x14ac:dyDescent="0.25"/>
    <row r="9507" ht="15" customHeight="1" x14ac:dyDescent="0.25"/>
    <row r="9508" ht="15" customHeight="1" x14ac:dyDescent="0.25"/>
    <row r="9509" ht="15" customHeight="1" x14ac:dyDescent="0.25"/>
    <row r="9510" ht="15" customHeight="1" x14ac:dyDescent="0.25"/>
    <row r="9511" ht="15" customHeight="1" x14ac:dyDescent="0.25"/>
    <row r="9512" ht="15" customHeight="1" x14ac:dyDescent="0.25"/>
    <row r="9513" ht="15" customHeight="1" x14ac:dyDescent="0.25"/>
    <row r="9514" ht="15" customHeight="1" x14ac:dyDescent="0.25"/>
    <row r="9515" ht="15" customHeight="1" x14ac:dyDescent="0.25"/>
    <row r="9516" ht="15" customHeight="1" x14ac:dyDescent="0.25"/>
    <row r="9517" ht="15" customHeight="1" x14ac:dyDescent="0.25"/>
    <row r="9518" ht="15" customHeight="1" x14ac:dyDescent="0.25"/>
    <row r="9519" ht="15" customHeight="1" x14ac:dyDescent="0.25"/>
    <row r="9520" ht="15" customHeight="1" x14ac:dyDescent="0.25"/>
    <row r="9521" ht="15" customHeight="1" x14ac:dyDescent="0.25"/>
    <row r="9522" ht="15" customHeight="1" x14ac:dyDescent="0.25"/>
    <row r="9523" ht="15" customHeight="1" x14ac:dyDescent="0.25"/>
    <row r="9524" ht="15" customHeight="1" x14ac:dyDescent="0.25"/>
    <row r="9525" ht="15" customHeight="1" x14ac:dyDescent="0.25"/>
    <row r="9526" ht="15" customHeight="1" x14ac:dyDescent="0.25"/>
    <row r="9527" ht="15" customHeight="1" x14ac:dyDescent="0.25"/>
    <row r="9528" ht="15" customHeight="1" x14ac:dyDescent="0.25"/>
    <row r="9529" ht="15" customHeight="1" x14ac:dyDescent="0.25"/>
    <row r="9530" ht="15" customHeight="1" x14ac:dyDescent="0.25"/>
    <row r="9531" ht="15" customHeight="1" x14ac:dyDescent="0.25"/>
    <row r="9532" ht="15" customHeight="1" x14ac:dyDescent="0.25"/>
    <row r="9533" ht="15" customHeight="1" x14ac:dyDescent="0.25"/>
    <row r="9534" ht="15" customHeight="1" x14ac:dyDescent="0.25"/>
    <row r="9535" ht="15" customHeight="1" x14ac:dyDescent="0.25"/>
    <row r="9536" ht="15" customHeight="1" x14ac:dyDescent="0.25"/>
    <row r="9537" ht="15" customHeight="1" x14ac:dyDescent="0.25"/>
    <row r="9538" ht="15" customHeight="1" x14ac:dyDescent="0.25"/>
    <row r="9539" ht="15" customHeight="1" x14ac:dyDescent="0.25"/>
    <row r="9540" ht="15" customHeight="1" x14ac:dyDescent="0.25"/>
    <row r="9541" ht="15" customHeight="1" x14ac:dyDescent="0.25"/>
    <row r="9542" ht="15" customHeight="1" x14ac:dyDescent="0.25"/>
    <row r="9543" ht="15" customHeight="1" x14ac:dyDescent="0.25"/>
    <row r="9544" ht="15" customHeight="1" x14ac:dyDescent="0.25"/>
    <row r="9545" ht="15" customHeight="1" x14ac:dyDescent="0.25"/>
    <row r="9546" ht="15" customHeight="1" x14ac:dyDescent="0.25"/>
    <row r="9547" ht="15" customHeight="1" x14ac:dyDescent="0.25"/>
    <row r="9548" ht="15" customHeight="1" x14ac:dyDescent="0.25"/>
    <row r="9549" ht="15" customHeight="1" x14ac:dyDescent="0.25"/>
    <row r="9550" ht="15" customHeight="1" x14ac:dyDescent="0.25"/>
    <row r="9551" ht="15" customHeight="1" x14ac:dyDescent="0.25"/>
    <row r="9552" ht="15" customHeight="1" x14ac:dyDescent="0.25"/>
    <row r="9553" ht="15" customHeight="1" x14ac:dyDescent="0.25"/>
    <row r="9554" ht="15" customHeight="1" x14ac:dyDescent="0.25"/>
    <row r="9555" ht="15" customHeight="1" x14ac:dyDescent="0.25"/>
    <row r="9556" ht="15" customHeight="1" x14ac:dyDescent="0.25"/>
    <row r="9557" ht="15" customHeight="1" x14ac:dyDescent="0.25"/>
    <row r="9558" ht="15" customHeight="1" x14ac:dyDescent="0.25"/>
    <row r="9559" ht="15" customHeight="1" x14ac:dyDescent="0.25"/>
    <row r="9560" ht="15" customHeight="1" x14ac:dyDescent="0.25"/>
    <row r="9561" ht="15" customHeight="1" x14ac:dyDescent="0.25"/>
    <row r="9562" ht="15" customHeight="1" x14ac:dyDescent="0.25"/>
    <row r="9563" ht="15" customHeight="1" x14ac:dyDescent="0.25"/>
    <row r="9564" ht="15" customHeight="1" x14ac:dyDescent="0.25"/>
    <row r="9565" ht="15" customHeight="1" x14ac:dyDescent="0.25"/>
    <row r="9566" ht="15" customHeight="1" x14ac:dyDescent="0.25"/>
    <row r="9567" ht="15" customHeight="1" x14ac:dyDescent="0.25"/>
    <row r="9568" ht="15" customHeight="1" x14ac:dyDescent="0.25"/>
    <row r="9569" ht="15" customHeight="1" x14ac:dyDescent="0.25"/>
    <row r="9570" ht="15" customHeight="1" x14ac:dyDescent="0.25"/>
    <row r="9571" ht="15" customHeight="1" x14ac:dyDescent="0.25"/>
    <row r="9572" ht="15" customHeight="1" x14ac:dyDescent="0.25"/>
    <row r="9573" ht="15" customHeight="1" x14ac:dyDescent="0.25"/>
    <row r="9574" ht="15" customHeight="1" x14ac:dyDescent="0.25"/>
    <row r="9575" ht="15" customHeight="1" x14ac:dyDescent="0.25"/>
    <row r="9576" ht="15" customHeight="1" x14ac:dyDescent="0.25"/>
    <row r="9577" ht="15" customHeight="1" x14ac:dyDescent="0.25"/>
    <row r="9578" ht="15" customHeight="1" x14ac:dyDescent="0.25"/>
    <row r="9579" ht="15" customHeight="1" x14ac:dyDescent="0.25"/>
    <row r="9580" ht="15" customHeight="1" x14ac:dyDescent="0.25"/>
    <row r="9581" ht="15" customHeight="1" x14ac:dyDescent="0.25"/>
    <row r="9582" ht="15" customHeight="1" x14ac:dyDescent="0.25"/>
    <row r="9583" ht="15" customHeight="1" x14ac:dyDescent="0.25"/>
    <row r="9584" ht="15" customHeight="1" x14ac:dyDescent="0.25"/>
    <row r="9585" ht="15" customHeight="1" x14ac:dyDescent="0.25"/>
    <row r="9586" ht="15" customHeight="1" x14ac:dyDescent="0.25"/>
    <row r="9587" ht="15" customHeight="1" x14ac:dyDescent="0.25"/>
    <row r="9588" ht="15" customHeight="1" x14ac:dyDescent="0.25"/>
    <row r="9589" ht="15" customHeight="1" x14ac:dyDescent="0.25"/>
    <row r="9590" ht="15" customHeight="1" x14ac:dyDescent="0.25"/>
    <row r="9591" ht="15" customHeight="1" x14ac:dyDescent="0.25"/>
    <row r="9592" ht="15" customHeight="1" x14ac:dyDescent="0.25"/>
    <row r="9593" ht="15" customHeight="1" x14ac:dyDescent="0.25"/>
    <row r="9594" ht="15" customHeight="1" x14ac:dyDescent="0.25"/>
    <row r="9595" ht="15" customHeight="1" x14ac:dyDescent="0.25"/>
    <row r="9596" ht="15" customHeight="1" x14ac:dyDescent="0.25"/>
    <row r="9597" ht="15" customHeight="1" x14ac:dyDescent="0.25"/>
    <row r="9598" ht="15" customHeight="1" x14ac:dyDescent="0.25"/>
    <row r="9599" ht="15" customHeight="1" x14ac:dyDescent="0.25"/>
    <row r="9600" ht="15" customHeight="1" x14ac:dyDescent="0.25"/>
    <row r="9601" ht="15" customHeight="1" x14ac:dyDescent="0.25"/>
    <row r="9602" ht="15" customHeight="1" x14ac:dyDescent="0.25"/>
    <row r="9603" ht="15" customHeight="1" x14ac:dyDescent="0.25"/>
    <row r="9604" ht="15" customHeight="1" x14ac:dyDescent="0.25"/>
    <row r="9605" ht="15" customHeight="1" x14ac:dyDescent="0.25"/>
    <row r="9606" ht="15" customHeight="1" x14ac:dyDescent="0.25"/>
    <row r="9607" ht="15" customHeight="1" x14ac:dyDescent="0.25"/>
    <row r="9608" ht="15" customHeight="1" x14ac:dyDescent="0.25"/>
    <row r="9609" ht="15" customHeight="1" x14ac:dyDescent="0.25"/>
    <row r="9610" ht="15" customHeight="1" x14ac:dyDescent="0.25"/>
    <row r="9611" ht="15" customHeight="1" x14ac:dyDescent="0.25"/>
    <row r="9612" ht="15" customHeight="1" x14ac:dyDescent="0.25"/>
    <row r="9613" ht="15" customHeight="1" x14ac:dyDescent="0.25"/>
    <row r="9614" ht="15" customHeight="1" x14ac:dyDescent="0.25"/>
    <row r="9615" ht="15" customHeight="1" x14ac:dyDescent="0.25"/>
    <row r="9616" ht="15" customHeight="1" x14ac:dyDescent="0.25"/>
    <row r="9617" ht="15" customHeight="1" x14ac:dyDescent="0.25"/>
    <row r="9618" ht="15" customHeight="1" x14ac:dyDescent="0.25"/>
    <row r="9619" ht="15" customHeight="1" x14ac:dyDescent="0.25"/>
    <row r="9620" ht="15" customHeight="1" x14ac:dyDescent="0.25"/>
    <row r="9621" ht="15" customHeight="1" x14ac:dyDescent="0.25"/>
    <row r="9622" ht="15" customHeight="1" x14ac:dyDescent="0.25"/>
    <row r="9623" ht="15" customHeight="1" x14ac:dyDescent="0.25"/>
    <row r="9624" ht="15" customHeight="1" x14ac:dyDescent="0.25"/>
    <row r="9625" ht="15" customHeight="1" x14ac:dyDescent="0.25"/>
    <row r="9626" ht="15" customHeight="1" x14ac:dyDescent="0.25"/>
    <row r="9627" ht="15" customHeight="1" x14ac:dyDescent="0.25"/>
    <row r="9628" ht="15" customHeight="1" x14ac:dyDescent="0.25"/>
    <row r="9629" ht="15" customHeight="1" x14ac:dyDescent="0.25"/>
    <row r="9630" ht="15" customHeight="1" x14ac:dyDescent="0.25"/>
    <row r="9631" ht="15" customHeight="1" x14ac:dyDescent="0.25"/>
    <row r="9632" ht="15" customHeight="1" x14ac:dyDescent="0.25"/>
    <row r="9633" ht="15" customHeight="1" x14ac:dyDescent="0.25"/>
    <row r="9634" ht="15" customHeight="1" x14ac:dyDescent="0.25"/>
    <row r="9635" ht="15" customHeight="1" x14ac:dyDescent="0.25"/>
    <row r="9636" ht="15" customHeight="1" x14ac:dyDescent="0.25"/>
    <row r="9637" ht="15" customHeight="1" x14ac:dyDescent="0.25"/>
    <row r="9638" ht="15" customHeight="1" x14ac:dyDescent="0.25"/>
    <row r="9639" ht="15" customHeight="1" x14ac:dyDescent="0.25"/>
    <row r="9640" ht="15" customHeight="1" x14ac:dyDescent="0.25"/>
    <row r="9641" ht="15" customHeight="1" x14ac:dyDescent="0.25"/>
    <row r="9642" ht="15" customHeight="1" x14ac:dyDescent="0.25"/>
    <row r="9643" ht="15" customHeight="1" x14ac:dyDescent="0.25"/>
    <row r="9644" ht="15" customHeight="1" x14ac:dyDescent="0.25"/>
    <row r="9645" ht="15" customHeight="1" x14ac:dyDescent="0.25"/>
    <row r="9646" ht="15" customHeight="1" x14ac:dyDescent="0.25"/>
    <row r="9647" ht="15" customHeight="1" x14ac:dyDescent="0.25"/>
    <row r="9648" ht="15" customHeight="1" x14ac:dyDescent="0.25"/>
    <row r="9649" ht="15" customHeight="1" x14ac:dyDescent="0.25"/>
    <row r="9650" ht="15" customHeight="1" x14ac:dyDescent="0.25"/>
    <row r="9651" ht="15" customHeight="1" x14ac:dyDescent="0.25"/>
    <row r="9652" ht="15" customHeight="1" x14ac:dyDescent="0.25"/>
    <row r="9653" ht="15" customHeight="1" x14ac:dyDescent="0.25"/>
    <row r="9654" ht="15" customHeight="1" x14ac:dyDescent="0.25"/>
    <row r="9655" ht="15" customHeight="1" x14ac:dyDescent="0.25"/>
    <row r="9656" ht="15" customHeight="1" x14ac:dyDescent="0.25"/>
    <row r="9657" ht="15" customHeight="1" x14ac:dyDescent="0.25"/>
    <row r="9658" ht="15" customHeight="1" x14ac:dyDescent="0.25"/>
    <row r="9659" ht="15" customHeight="1" x14ac:dyDescent="0.25"/>
    <row r="9660" ht="15" customHeight="1" x14ac:dyDescent="0.25"/>
    <row r="9661" ht="15" customHeight="1" x14ac:dyDescent="0.25"/>
    <row r="9662" ht="15" customHeight="1" x14ac:dyDescent="0.25"/>
    <row r="9663" ht="15" customHeight="1" x14ac:dyDescent="0.25"/>
    <row r="9664" ht="15" customHeight="1" x14ac:dyDescent="0.25"/>
    <row r="9665" ht="15" customHeight="1" x14ac:dyDescent="0.25"/>
    <row r="9666" ht="15" customHeight="1" x14ac:dyDescent="0.25"/>
    <row r="9667" ht="15" customHeight="1" x14ac:dyDescent="0.25"/>
    <row r="9668" ht="15" customHeight="1" x14ac:dyDescent="0.25"/>
    <row r="9669" ht="15" customHeight="1" x14ac:dyDescent="0.25"/>
    <row r="9670" ht="15" customHeight="1" x14ac:dyDescent="0.25"/>
    <row r="9671" ht="15" customHeight="1" x14ac:dyDescent="0.25"/>
    <row r="9672" ht="15" customHeight="1" x14ac:dyDescent="0.25"/>
    <row r="9673" ht="15" customHeight="1" x14ac:dyDescent="0.25"/>
    <row r="9674" ht="15" customHeight="1" x14ac:dyDescent="0.25"/>
    <row r="9675" ht="15" customHeight="1" x14ac:dyDescent="0.25"/>
    <row r="9676" ht="15" customHeight="1" x14ac:dyDescent="0.25"/>
    <row r="9677" ht="15" customHeight="1" x14ac:dyDescent="0.25"/>
    <row r="9678" ht="15" customHeight="1" x14ac:dyDescent="0.25"/>
    <row r="9679" ht="15" customHeight="1" x14ac:dyDescent="0.25"/>
    <row r="9680" ht="15" customHeight="1" x14ac:dyDescent="0.25"/>
    <row r="9681" ht="15" customHeight="1" x14ac:dyDescent="0.25"/>
    <row r="9682" ht="15" customHeight="1" x14ac:dyDescent="0.25"/>
    <row r="9683" ht="15" customHeight="1" x14ac:dyDescent="0.25"/>
    <row r="9684" ht="15" customHeight="1" x14ac:dyDescent="0.25"/>
    <row r="9685" ht="15" customHeight="1" x14ac:dyDescent="0.25"/>
    <row r="9686" ht="15" customHeight="1" x14ac:dyDescent="0.25"/>
    <row r="9687" ht="15" customHeight="1" x14ac:dyDescent="0.25"/>
    <row r="9688" ht="15" customHeight="1" x14ac:dyDescent="0.25"/>
    <row r="9689" ht="15" customHeight="1" x14ac:dyDescent="0.25"/>
    <row r="9690" ht="15" customHeight="1" x14ac:dyDescent="0.25"/>
    <row r="9691" ht="15" customHeight="1" x14ac:dyDescent="0.25"/>
    <row r="9692" ht="15" customHeight="1" x14ac:dyDescent="0.25"/>
    <row r="9693" ht="15" customHeight="1" x14ac:dyDescent="0.25"/>
    <row r="9694" ht="15" customHeight="1" x14ac:dyDescent="0.25"/>
    <row r="9695" ht="15" customHeight="1" x14ac:dyDescent="0.25"/>
    <row r="9696" ht="15" customHeight="1" x14ac:dyDescent="0.25"/>
    <row r="9697" ht="15" customHeight="1" x14ac:dyDescent="0.25"/>
    <row r="9698" ht="15" customHeight="1" x14ac:dyDescent="0.25"/>
    <row r="9699" ht="15" customHeight="1" x14ac:dyDescent="0.25"/>
    <row r="9700" ht="15" customHeight="1" x14ac:dyDescent="0.25"/>
    <row r="9701" ht="15" customHeight="1" x14ac:dyDescent="0.25"/>
    <row r="9702" ht="15" customHeight="1" x14ac:dyDescent="0.25"/>
    <row r="9703" ht="15" customHeight="1" x14ac:dyDescent="0.25"/>
    <row r="9704" ht="15" customHeight="1" x14ac:dyDescent="0.25"/>
    <row r="9705" ht="15" customHeight="1" x14ac:dyDescent="0.25"/>
    <row r="9706" ht="15" customHeight="1" x14ac:dyDescent="0.25"/>
    <row r="9707" ht="15" customHeight="1" x14ac:dyDescent="0.25"/>
    <row r="9708" ht="15" customHeight="1" x14ac:dyDescent="0.25"/>
    <row r="9709" ht="15" customHeight="1" x14ac:dyDescent="0.25"/>
    <row r="9710" ht="15" customHeight="1" x14ac:dyDescent="0.25"/>
    <row r="9711" ht="15" customHeight="1" x14ac:dyDescent="0.25"/>
    <row r="9712" ht="15" customHeight="1" x14ac:dyDescent="0.25"/>
    <row r="9713" ht="15" customHeight="1" x14ac:dyDescent="0.25"/>
    <row r="9714" ht="15" customHeight="1" x14ac:dyDescent="0.25"/>
    <row r="9715" ht="15" customHeight="1" x14ac:dyDescent="0.25"/>
    <row r="9716" ht="15" customHeight="1" x14ac:dyDescent="0.25"/>
    <row r="9717" ht="15" customHeight="1" x14ac:dyDescent="0.25"/>
    <row r="9718" ht="15" customHeight="1" x14ac:dyDescent="0.25"/>
    <row r="9719" ht="15" customHeight="1" x14ac:dyDescent="0.25"/>
    <row r="9720" ht="15" customHeight="1" x14ac:dyDescent="0.25"/>
    <row r="9721" ht="15" customHeight="1" x14ac:dyDescent="0.25"/>
    <row r="9722" ht="15" customHeight="1" x14ac:dyDescent="0.25"/>
    <row r="9723" ht="15" customHeight="1" x14ac:dyDescent="0.25"/>
    <row r="9724" ht="15" customHeight="1" x14ac:dyDescent="0.25"/>
    <row r="9725" ht="15" customHeight="1" x14ac:dyDescent="0.25"/>
    <row r="9726" ht="15" customHeight="1" x14ac:dyDescent="0.25"/>
    <row r="9727" ht="15" customHeight="1" x14ac:dyDescent="0.25"/>
    <row r="9728" ht="15" customHeight="1" x14ac:dyDescent="0.25"/>
    <row r="9729" ht="15" customHeight="1" x14ac:dyDescent="0.25"/>
    <row r="9730" ht="15" customHeight="1" x14ac:dyDescent="0.25"/>
    <row r="9731" ht="15" customHeight="1" x14ac:dyDescent="0.25"/>
    <row r="9732" ht="15" customHeight="1" x14ac:dyDescent="0.25"/>
    <row r="9733" ht="15" customHeight="1" x14ac:dyDescent="0.25"/>
    <row r="9734" ht="15" customHeight="1" x14ac:dyDescent="0.25"/>
    <row r="9735" ht="15" customHeight="1" x14ac:dyDescent="0.25"/>
    <row r="9736" ht="15" customHeight="1" x14ac:dyDescent="0.25"/>
    <row r="9737" ht="15" customHeight="1" x14ac:dyDescent="0.25"/>
    <row r="9738" ht="15" customHeight="1" x14ac:dyDescent="0.25"/>
    <row r="9739" ht="15" customHeight="1" x14ac:dyDescent="0.25"/>
    <row r="9740" ht="15" customHeight="1" x14ac:dyDescent="0.25"/>
    <row r="9741" ht="15" customHeight="1" x14ac:dyDescent="0.25"/>
    <row r="9742" ht="15" customHeight="1" x14ac:dyDescent="0.25"/>
    <row r="9743" ht="15" customHeight="1" x14ac:dyDescent="0.25"/>
    <row r="9744" ht="15" customHeight="1" x14ac:dyDescent="0.25"/>
    <row r="9745" ht="15" customHeight="1" x14ac:dyDescent="0.25"/>
    <row r="9746" ht="15" customHeight="1" x14ac:dyDescent="0.25"/>
    <row r="9747" ht="15" customHeight="1" x14ac:dyDescent="0.25"/>
    <row r="9748" ht="15" customHeight="1" x14ac:dyDescent="0.25"/>
    <row r="9749" ht="15" customHeight="1" x14ac:dyDescent="0.25"/>
    <row r="9750" ht="15" customHeight="1" x14ac:dyDescent="0.25"/>
    <row r="9751" ht="15" customHeight="1" x14ac:dyDescent="0.25"/>
    <row r="9752" ht="15" customHeight="1" x14ac:dyDescent="0.25"/>
    <row r="9753" ht="15" customHeight="1" x14ac:dyDescent="0.25"/>
    <row r="9754" ht="15" customHeight="1" x14ac:dyDescent="0.25"/>
    <row r="9755" ht="15" customHeight="1" x14ac:dyDescent="0.25"/>
    <row r="9756" ht="15" customHeight="1" x14ac:dyDescent="0.25"/>
    <row r="9757" ht="15" customHeight="1" x14ac:dyDescent="0.25"/>
    <row r="9758" ht="15" customHeight="1" x14ac:dyDescent="0.25"/>
    <row r="9759" ht="15" customHeight="1" x14ac:dyDescent="0.25"/>
    <row r="9760" ht="15" customHeight="1" x14ac:dyDescent="0.25"/>
    <row r="9761" ht="15" customHeight="1" x14ac:dyDescent="0.25"/>
    <row r="9762" ht="15" customHeight="1" x14ac:dyDescent="0.25"/>
    <row r="9763" ht="15" customHeight="1" x14ac:dyDescent="0.25"/>
    <row r="9764" ht="15" customHeight="1" x14ac:dyDescent="0.25"/>
    <row r="9765" ht="15" customHeight="1" x14ac:dyDescent="0.25"/>
    <row r="9766" ht="15" customHeight="1" x14ac:dyDescent="0.25"/>
    <row r="9767" ht="15" customHeight="1" x14ac:dyDescent="0.25"/>
    <row r="9768" ht="15" customHeight="1" x14ac:dyDescent="0.25"/>
    <row r="9769" ht="15" customHeight="1" x14ac:dyDescent="0.25"/>
    <row r="9770" ht="15" customHeight="1" x14ac:dyDescent="0.25"/>
    <row r="9771" ht="15" customHeight="1" x14ac:dyDescent="0.25"/>
    <row r="9772" ht="15" customHeight="1" x14ac:dyDescent="0.25"/>
    <row r="9773" ht="15" customHeight="1" x14ac:dyDescent="0.25"/>
    <row r="9774" ht="15" customHeight="1" x14ac:dyDescent="0.25"/>
    <row r="9775" ht="15" customHeight="1" x14ac:dyDescent="0.25"/>
    <row r="9776" ht="15" customHeight="1" x14ac:dyDescent="0.25"/>
    <row r="9777" ht="15" customHeight="1" x14ac:dyDescent="0.25"/>
    <row r="9778" ht="15" customHeight="1" x14ac:dyDescent="0.25"/>
    <row r="9779" ht="15" customHeight="1" x14ac:dyDescent="0.25"/>
    <row r="9780" ht="15" customHeight="1" x14ac:dyDescent="0.25"/>
    <row r="9781" ht="15" customHeight="1" x14ac:dyDescent="0.25"/>
    <row r="9782" ht="15" customHeight="1" x14ac:dyDescent="0.25"/>
    <row r="9783" ht="15" customHeight="1" x14ac:dyDescent="0.25"/>
    <row r="9784" ht="15" customHeight="1" x14ac:dyDescent="0.25"/>
    <row r="9785" ht="15" customHeight="1" x14ac:dyDescent="0.25"/>
    <row r="9786" ht="15" customHeight="1" x14ac:dyDescent="0.25"/>
    <row r="9787" ht="15" customHeight="1" x14ac:dyDescent="0.25"/>
    <row r="9788" ht="15" customHeight="1" x14ac:dyDescent="0.25"/>
    <row r="9789" ht="15" customHeight="1" x14ac:dyDescent="0.25"/>
    <row r="9790" ht="15" customHeight="1" x14ac:dyDescent="0.25"/>
    <row r="9791" ht="15" customHeight="1" x14ac:dyDescent="0.25"/>
    <row r="9792" ht="15" customHeight="1" x14ac:dyDescent="0.25"/>
    <row r="9793" ht="15" customHeight="1" x14ac:dyDescent="0.25"/>
    <row r="9794" ht="15" customHeight="1" x14ac:dyDescent="0.25"/>
    <row r="9795" ht="15" customHeight="1" x14ac:dyDescent="0.25"/>
    <row r="9796" ht="15" customHeight="1" x14ac:dyDescent="0.25"/>
    <row r="9797" ht="15" customHeight="1" x14ac:dyDescent="0.25"/>
    <row r="9798" ht="15" customHeight="1" x14ac:dyDescent="0.25"/>
    <row r="9799" ht="15" customHeight="1" x14ac:dyDescent="0.25"/>
    <row r="9800" ht="15" customHeight="1" x14ac:dyDescent="0.25"/>
    <row r="9801" ht="15" customHeight="1" x14ac:dyDescent="0.25"/>
    <row r="9802" ht="15" customHeight="1" x14ac:dyDescent="0.25"/>
    <row r="9803" ht="15" customHeight="1" x14ac:dyDescent="0.25"/>
    <row r="9804" ht="15" customHeight="1" x14ac:dyDescent="0.25"/>
    <row r="9805" ht="15" customHeight="1" x14ac:dyDescent="0.25"/>
    <row r="9806" ht="15" customHeight="1" x14ac:dyDescent="0.25"/>
    <row r="9807" ht="15" customHeight="1" x14ac:dyDescent="0.25"/>
    <row r="9808" ht="15" customHeight="1" x14ac:dyDescent="0.25"/>
    <row r="9809" ht="15" customHeight="1" x14ac:dyDescent="0.25"/>
    <row r="9810" ht="15" customHeight="1" x14ac:dyDescent="0.25"/>
    <row r="9811" ht="15" customHeight="1" x14ac:dyDescent="0.25"/>
    <row r="9812" ht="15" customHeight="1" x14ac:dyDescent="0.25"/>
    <row r="9813" ht="15" customHeight="1" x14ac:dyDescent="0.25"/>
    <row r="9814" ht="15" customHeight="1" x14ac:dyDescent="0.25"/>
    <row r="9815" ht="15" customHeight="1" x14ac:dyDescent="0.25"/>
    <row r="9816" ht="15" customHeight="1" x14ac:dyDescent="0.25"/>
    <row r="9817" ht="15" customHeight="1" x14ac:dyDescent="0.25"/>
    <row r="9818" ht="15" customHeight="1" x14ac:dyDescent="0.25"/>
    <row r="9819" ht="15" customHeight="1" x14ac:dyDescent="0.25"/>
    <row r="9820" ht="15" customHeight="1" x14ac:dyDescent="0.25"/>
    <row r="9821" ht="15" customHeight="1" x14ac:dyDescent="0.25"/>
    <row r="9822" ht="15" customHeight="1" x14ac:dyDescent="0.25"/>
    <row r="9823" ht="15" customHeight="1" x14ac:dyDescent="0.25"/>
    <row r="9824" ht="15" customHeight="1" x14ac:dyDescent="0.25"/>
    <row r="9825" ht="15" customHeight="1" x14ac:dyDescent="0.25"/>
    <row r="9826" ht="15" customHeight="1" x14ac:dyDescent="0.25"/>
    <row r="9827" ht="15" customHeight="1" x14ac:dyDescent="0.25"/>
    <row r="9828" ht="15" customHeight="1" x14ac:dyDescent="0.25"/>
    <row r="9829" ht="15" customHeight="1" x14ac:dyDescent="0.25"/>
    <row r="9830" ht="15" customHeight="1" x14ac:dyDescent="0.25"/>
    <row r="9831" ht="15" customHeight="1" x14ac:dyDescent="0.25"/>
    <row r="9832" ht="15" customHeight="1" x14ac:dyDescent="0.25"/>
    <row r="9833" ht="15" customHeight="1" x14ac:dyDescent="0.25"/>
    <row r="9834" ht="15" customHeight="1" x14ac:dyDescent="0.25"/>
    <row r="9835" ht="15" customHeight="1" x14ac:dyDescent="0.25"/>
    <row r="9836" ht="15" customHeight="1" x14ac:dyDescent="0.25"/>
    <row r="9837" ht="15" customHeight="1" x14ac:dyDescent="0.25"/>
    <row r="9838" ht="15" customHeight="1" x14ac:dyDescent="0.25"/>
    <row r="9839" ht="15" customHeight="1" x14ac:dyDescent="0.25"/>
    <row r="9840" ht="15" customHeight="1" x14ac:dyDescent="0.25"/>
    <row r="9841" ht="15" customHeight="1" x14ac:dyDescent="0.25"/>
    <row r="9842" ht="15" customHeight="1" x14ac:dyDescent="0.25"/>
    <row r="9843" ht="15" customHeight="1" x14ac:dyDescent="0.25"/>
    <row r="9844" ht="15" customHeight="1" x14ac:dyDescent="0.25"/>
    <row r="9845" ht="15" customHeight="1" x14ac:dyDescent="0.25"/>
    <row r="9846" ht="15" customHeight="1" x14ac:dyDescent="0.25"/>
    <row r="9847" ht="15" customHeight="1" x14ac:dyDescent="0.25"/>
    <row r="9848" ht="15" customHeight="1" x14ac:dyDescent="0.25"/>
    <row r="9849" ht="15" customHeight="1" x14ac:dyDescent="0.25"/>
    <row r="9850" ht="15" customHeight="1" x14ac:dyDescent="0.25"/>
    <row r="9851" ht="15" customHeight="1" x14ac:dyDescent="0.25"/>
    <row r="9852" ht="15" customHeight="1" x14ac:dyDescent="0.25"/>
    <row r="9853" ht="15" customHeight="1" x14ac:dyDescent="0.25"/>
    <row r="9854" ht="15" customHeight="1" x14ac:dyDescent="0.25"/>
    <row r="9855" ht="15" customHeight="1" x14ac:dyDescent="0.25"/>
    <row r="9856" ht="15" customHeight="1" x14ac:dyDescent="0.25"/>
    <row r="9857" ht="15" customHeight="1" x14ac:dyDescent="0.25"/>
    <row r="9858" ht="15" customHeight="1" x14ac:dyDescent="0.25"/>
    <row r="9859" ht="15" customHeight="1" x14ac:dyDescent="0.25"/>
    <row r="9860" ht="15" customHeight="1" x14ac:dyDescent="0.25"/>
    <row r="9861" ht="15" customHeight="1" x14ac:dyDescent="0.25"/>
    <row r="9862" ht="15" customHeight="1" x14ac:dyDescent="0.25"/>
    <row r="9863" ht="15" customHeight="1" x14ac:dyDescent="0.25"/>
    <row r="9864" ht="15" customHeight="1" x14ac:dyDescent="0.25"/>
    <row r="9865" ht="15" customHeight="1" x14ac:dyDescent="0.25"/>
    <row r="9866" ht="15" customHeight="1" x14ac:dyDescent="0.25"/>
    <row r="9867" ht="15" customHeight="1" x14ac:dyDescent="0.25"/>
    <row r="9868" ht="15" customHeight="1" x14ac:dyDescent="0.25"/>
    <row r="9869" ht="15" customHeight="1" x14ac:dyDescent="0.25"/>
    <row r="9870" ht="15" customHeight="1" x14ac:dyDescent="0.25"/>
    <row r="9871" ht="15" customHeight="1" x14ac:dyDescent="0.25"/>
    <row r="9872" ht="15" customHeight="1" x14ac:dyDescent="0.25"/>
    <row r="9873" ht="15" customHeight="1" x14ac:dyDescent="0.25"/>
    <row r="9874" ht="15" customHeight="1" x14ac:dyDescent="0.25"/>
    <row r="9875" ht="15" customHeight="1" x14ac:dyDescent="0.25"/>
    <row r="9876" ht="15" customHeight="1" x14ac:dyDescent="0.25"/>
    <row r="9877" ht="15" customHeight="1" x14ac:dyDescent="0.25"/>
    <row r="9878" ht="15" customHeight="1" x14ac:dyDescent="0.25"/>
    <row r="9879" ht="15" customHeight="1" x14ac:dyDescent="0.25"/>
    <row r="9880" ht="15" customHeight="1" x14ac:dyDescent="0.25"/>
    <row r="9881" ht="15" customHeight="1" x14ac:dyDescent="0.25"/>
    <row r="9882" ht="15" customHeight="1" x14ac:dyDescent="0.25"/>
    <row r="9883" ht="15" customHeight="1" x14ac:dyDescent="0.25"/>
    <row r="9884" ht="15" customHeight="1" x14ac:dyDescent="0.25"/>
    <row r="9885" ht="15" customHeight="1" x14ac:dyDescent="0.25"/>
    <row r="9886" ht="15" customHeight="1" x14ac:dyDescent="0.25"/>
    <row r="9887" ht="15" customHeight="1" x14ac:dyDescent="0.25"/>
    <row r="9888" ht="15" customHeight="1" x14ac:dyDescent="0.25"/>
    <row r="9889" ht="15" customHeight="1" x14ac:dyDescent="0.25"/>
    <row r="9890" ht="15" customHeight="1" x14ac:dyDescent="0.25"/>
    <row r="9891" ht="15" customHeight="1" x14ac:dyDescent="0.25"/>
    <row r="9892" ht="15" customHeight="1" x14ac:dyDescent="0.25"/>
    <row r="9893" ht="15" customHeight="1" x14ac:dyDescent="0.25"/>
    <row r="9894" ht="15" customHeight="1" x14ac:dyDescent="0.25"/>
    <row r="9895" ht="15" customHeight="1" x14ac:dyDescent="0.25"/>
    <row r="9896" ht="15" customHeight="1" x14ac:dyDescent="0.25"/>
    <row r="9897" ht="15" customHeight="1" x14ac:dyDescent="0.25"/>
    <row r="9898" ht="15" customHeight="1" x14ac:dyDescent="0.25"/>
    <row r="9899" ht="15" customHeight="1" x14ac:dyDescent="0.25"/>
    <row r="9900" ht="15" customHeight="1" x14ac:dyDescent="0.25"/>
    <row r="9901" ht="15" customHeight="1" x14ac:dyDescent="0.25"/>
    <row r="9902" ht="15" customHeight="1" x14ac:dyDescent="0.25"/>
    <row r="9903" ht="15" customHeight="1" x14ac:dyDescent="0.25"/>
    <row r="9904" ht="15" customHeight="1" x14ac:dyDescent="0.25"/>
    <row r="9905" ht="15" customHeight="1" x14ac:dyDescent="0.25"/>
    <row r="9906" ht="15" customHeight="1" x14ac:dyDescent="0.25"/>
    <row r="9907" ht="15" customHeight="1" x14ac:dyDescent="0.25"/>
    <row r="9908" ht="15" customHeight="1" x14ac:dyDescent="0.25"/>
    <row r="9909" ht="15" customHeight="1" x14ac:dyDescent="0.25"/>
    <row r="9910" ht="15" customHeight="1" x14ac:dyDescent="0.25"/>
    <row r="9911" ht="15" customHeight="1" x14ac:dyDescent="0.25"/>
    <row r="9912" ht="15" customHeight="1" x14ac:dyDescent="0.25"/>
    <row r="9913" ht="15" customHeight="1" x14ac:dyDescent="0.25"/>
    <row r="9914" ht="15" customHeight="1" x14ac:dyDescent="0.25"/>
    <row r="9915" ht="15" customHeight="1" x14ac:dyDescent="0.25"/>
    <row r="9916" ht="15" customHeight="1" x14ac:dyDescent="0.25"/>
    <row r="9917" ht="15" customHeight="1" x14ac:dyDescent="0.25"/>
    <row r="9918" ht="15" customHeight="1" x14ac:dyDescent="0.25"/>
    <row r="9919" ht="15" customHeight="1" x14ac:dyDescent="0.25"/>
    <row r="9920" ht="15" customHeight="1" x14ac:dyDescent="0.25"/>
    <row r="9921" ht="15" customHeight="1" x14ac:dyDescent="0.25"/>
    <row r="9922" ht="15" customHeight="1" x14ac:dyDescent="0.25"/>
    <row r="9923" ht="15" customHeight="1" x14ac:dyDescent="0.25"/>
    <row r="9924" ht="15" customHeight="1" x14ac:dyDescent="0.25"/>
    <row r="9925" ht="15" customHeight="1" x14ac:dyDescent="0.25"/>
    <row r="9926" ht="15" customHeight="1" x14ac:dyDescent="0.25"/>
    <row r="9927" ht="15" customHeight="1" x14ac:dyDescent="0.25"/>
    <row r="9928" ht="15" customHeight="1" x14ac:dyDescent="0.25"/>
    <row r="9929" ht="15" customHeight="1" x14ac:dyDescent="0.25"/>
    <row r="9930" ht="15" customHeight="1" x14ac:dyDescent="0.25"/>
    <row r="9931" ht="15" customHeight="1" x14ac:dyDescent="0.25"/>
    <row r="9932" ht="15" customHeight="1" x14ac:dyDescent="0.25"/>
    <row r="9933" ht="15" customHeight="1" x14ac:dyDescent="0.25"/>
    <row r="9934" ht="15" customHeight="1" x14ac:dyDescent="0.25"/>
    <row r="9935" ht="15" customHeight="1" x14ac:dyDescent="0.25"/>
    <row r="9936" ht="15" customHeight="1" x14ac:dyDescent="0.25"/>
    <row r="9937" ht="15" customHeight="1" x14ac:dyDescent="0.25"/>
    <row r="9938" ht="15" customHeight="1" x14ac:dyDescent="0.25"/>
    <row r="9939" ht="15" customHeight="1" x14ac:dyDescent="0.25"/>
    <row r="9940" ht="15" customHeight="1" x14ac:dyDescent="0.25"/>
    <row r="9941" ht="15" customHeight="1" x14ac:dyDescent="0.25"/>
    <row r="9942" ht="15" customHeight="1" x14ac:dyDescent="0.25"/>
    <row r="9943" ht="15" customHeight="1" x14ac:dyDescent="0.25"/>
    <row r="9944" ht="15" customHeight="1" x14ac:dyDescent="0.25"/>
    <row r="9945" ht="15" customHeight="1" x14ac:dyDescent="0.25"/>
    <row r="9946" ht="15" customHeight="1" x14ac:dyDescent="0.25"/>
    <row r="9947" ht="15" customHeight="1" x14ac:dyDescent="0.25"/>
    <row r="9948" ht="15" customHeight="1" x14ac:dyDescent="0.25"/>
    <row r="9949" ht="15" customHeight="1" x14ac:dyDescent="0.25"/>
    <row r="9950" ht="15" customHeight="1" x14ac:dyDescent="0.25"/>
    <row r="9951" ht="15" customHeight="1" x14ac:dyDescent="0.25"/>
    <row r="9952" ht="15" customHeight="1" x14ac:dyDescent="0.25"/>
    <row r="9953" ht="15" customHeight="1" x14ac:dyDescent="0.25"/>
    <row r="9954" ht="15" customHeight="1" x14ac:dyDescent="0.25"/>
    <row r="9955" ht="15" customHeight="1" x14ac:dyDescent="0.25"/>
    <row r="9956" ht="15" customHeight="1" x14ac:dyDescent="0.25"/>
    <row r="9957" ht="15" customHeight="1" x14ac:dyDescent="0.25"/>
    <row r="9958" ht="15" customHeight="1" x14ac:dyDescent="0.25"/>
    <row r="9959" ht="15" customHeight="1" x14ac:dyDescent="0.25"/>
    <row r="9960" ht="15" customHeight="1" x14ac:dyDescent="0.25"/>
    <row r="9961" ht="15" customHeight="1" x14ac:dyDescent="0.25"/>
    <row r="9962" ht="15" customHeight="1" x14ac:dyDescent="0.25"/>
    <row r="9963" ht="15" customHeight="1" x14ac:dyDescent="0.25"/>
    <row r="9964" ht="15" customHeight="1" x14ac:dyDescent="0.25"/>
    <row r="9965" ht="15" customHeight="1" x14ac:dyDescent="0.25"/>
    <row r="9966" ht="15" customHeight="1" x14ac:dyDescent="0.25"/>
    <row r="9967" ht="15" customHeight="1" x14ac:dyDescent="0.25"/>
    <row r="9968" ht="15" customHeight="1" x14ac:dyDescent="0.25"/>
    <row r="9969" ht="15" customHeight="1" x14ac:dyDescent="0.25"/>
    <row r="9970" ht="15" customHeight="1" x14ac:dyDescent="0.25"/>
    <row r="9971" ht="15" customHeight="1" x14ac:dyDescent="0.25"/>
    <row r="9972" ht="15" customHeight="1" x14ac:dyDescent="0.25"/>
    <row r="9973" ht="15" customHeight="1" x14ac:dyDescent="0.25"/>
    <row r="9974" ht="15" customHeight="1" x14ac:dyDescent="0.25"/>
    <row r="9975" ht="15" customHeight="1" x14ac:dyDescent="0.25"/>
    <row r="9976" ht="15" customHeight="1" x14ac:dyDescent="0.25"/>
    <row r="9977" ht="15" customHeight="1" x14ac:dyDescent="0.25"/>
    <row r="9978" ht="15" customHeight="1" x14ac:dyDescent="0.25"/>
    <row r="9979" ht="15" customHeight="1" x14ac:dyDescent="0.25"/>
    <row r="9980" ht="15" customHeight="1" x14ac:dyDescent="0.25"/>
    <row r="9981" ht="15" customHeight="1" x14ac:dyDescent="0.25"/>
    <row r="9982" ht="15" customHeight="1" x14ac:dyDescent="0.25"/>
    <row r="9983" ht="15" customHeight="1" x14ac:dyDescent="0.25"/>
    <row r="9984" ht="15" customHeight="1" x14ac:dyDescent="0.25"/>
    <row r="9985" ht="15" customHeight="1" x14ac:dyDescent="0.25"/>
    <row r="9986" ht="15" customHeight="1" x14ac:dyDescent="0.25"/>
    <row r="9987" ht="15" customHeight="1" x14ac:dyDescent="0.25"/>
    <row r="9988" ht="15" customHeight="1" x14ac:dyDescent="0.25"/>
    <row r="9989" ht="15" customHeight="1" x14ac:dyDescent="0.25"/>
    <row r="9990" ht="15" customHeight="1" x14ac:dyDescent="0.25"/>
    <row r="9991" ht="15" customHeight="1" x14ac:dyDescent="0.25"/>
    <row r="9992" ht="15" customHeight="1" x14ac:dyDescent="0.25"/>
    <row r="9993" ht="15" customHeight="1" x14ac:dyDescent="0.25"/>
    <row r="9994" ht="15" customHeight="1" x14ac:dyDescent="0.25"/>
    <row r="9995" ht="15" customHeight="1" x14ac:dyDescent="0.25"/>
    <row r="9996" ht="15" customHeight="1" x14ac:dyDescent="0.25"/>
    <row r="9997" ht="15" customHeight="1" x14ac:dyDescent="0.25"/>
    <row r="9998" ht="15" customHeight="1" x14ac:dyDescent="0.25"/>
    <row r="9999" ht="15" customHeight="1" x14ac:dyDescent="0.25"/>
    <row r="10000" ht="15" customHeight="1" x14ac:dyDescent="0.25"/>
    <row r="10001" ht="15" customHeight="1" x14ac:dyDescent="0.25"/>
    <row r="10002" ht="15" customHeight="1" x14ac:dyDescent="0.25"/>
    <row r="10003" ht="15" customHeight="1" x14ac:dyDescent="0.25"/>
    <row r="10004" ht="15" customHeight="1" x14ac:dyDescent="0.25"/>
    <row r="10005" ht="15" customHeight="1" x14ac:dyDescent="0.25"/>
    <row r="10006" ht="15" customHeight="1" x14ac:dyDescent="0.25"/>
    <row r="10007" ht="15" customHeight="1" x14ac:dyDescent="0.25"/>
    <row r="10008" ht="15" customHeight="1" x14ac:dyDescent="0.25"/>
    <row r="10009" ht="15" customHeight="1" x14ac:dyDescent="0.25"/>
    <row r="10010" ht="15" customHeight="1" x14ac:dyDescent="0.25"/>
    <row r="10011" ht="15" customHeight="1" x14ac:dyDescent="0.25"/>
    <row r="10012" ht="15" customHeight="1" x14ac:dyDescent="0.25"/>
    <row r="10013" ht="15" customHeight="1" x14ac:dyDescent="0.25"/>
    <row r="10014" ht="15" customHeight="1" x14ac:dyDescent="0.25"/>
    <row r="10015" ht="15" customHeight="1" x14ac:dyDescent="0.25"/>
    <row r="10016" ht="15" customHeight="1" x14ac:dyDescent="0.25"/>
    <row r="10017" ht="15" customHeight="1" x14ac:dyDescent="0.25"/>
    <row r="10018" ht="15" customHeight="1" x14ac:dyDescent="0.25"/>
    <row r="10019" ht="15" customHeight="1" x14ac:dyDescent="0.25"/>
    <row r="10020" ht="15" customHeight="1" x14ac:dyDescent="0.25"/>
    <row r="10021" ht="15" customHeight="1" x14ac:dyDescent="0.25"/>
    <row r="10022" ht="15" customHeight="1" x14ac:dyDescent="0.25"/>
    <row r="10023" ht="15" customHeight="1" x14ac:dyDescent="0.25"/>
    <row r="10024" ht="15" customHeight="1" x14ac:dyDescent="0.25"/>
    <row r="10025" ht="15" customHeight="1" x14ac:dyDescent="0.25"/>
    <row r="10026" ht="15" customHeight="1" x14ac:dyDescent="0.25"/>
    <row r="10027" ht="15" customHeight="1" x14ac:dyDescent="0.25"/>
    <row r="10028" ht="15" customHeight="1" x14ac:dyDescent="0.25"/>
    <row r="10029" ht="15" customHeight="1" x14ac:dyDescent="0.25"/>
    <row r="10030" ht="15" customHeight="1" x14ac:dyDescent="0.25"/>
    <row r="10031" ht="15" customHeight="1" x14ac:dyDescent="0.25"/>
    <row r="10032" ht="15" customHeight="1" x14ac:dyDescent="0.25"/>
    <row r="10033" ht="15" customHeight="1" x14ac:dyDescent="0.25"/>
    <row r="10034" ht="15" customHeight="1" x14ac:dyDescent="0.25"/>
    <row r="10035" ht="15" customHeight="1" x14ac:dyDescent="0.25"/>
    <row r="10036" ht="15" customHeight="1" x14ac:dyDescent="0.25"/>
    <row r="10037" ht="15" customHeight="1" x14ac:dyDescent="0.25"/>
    <row r="10038" ht="15" customHeight="1" x14ac:dyDescent="0.25"/>
    <row r="10039" ht="15" customHeight="1" x14ac:dyDescent="0.25"/>
    <row r="10040" ht="15" customHeight="1" x14ac:dyDescent="0.25"/>
    <row r="10041" ht="15" customHeight="1" x14ac:dyDescent="0.25"/>
    <row r="10042" ht="15" customHeight="1" x14ac:dyDescent="0.25"/>
    <row r="10043" ht="15" customHeight="1" x14ac:dyDescent="0.25"/>
    <row r="10044" ht="15" customHeight="1" x14ac:dyDescent="0.25"/>
    <row r="10045" ht="15" customHeight="1" x14ac:dyDescent="0.25"/>
    <row r="10046" ht="15" customHeight="1" x14ac:dyDescent="0.25"/>
    <row r="10047" ht="15" customHeight="1" x14ac:dyDescent="0.25"/>
    <row r="10048" ht="15" customHeight="1" x14ac:dyDescent="0.25"/>
    <row r="10049" ht="15" customHeight="1" x14ac:dyDescent="0.25"/>
    <row r="10050" ht="15" customHeight="1" x14ac:dyDescent="0.25"/>
    <row r="10051" ht="15" customHeight="1" x14ac:dyDescent="0.25"/>
    <row r="10052" ht="15" customHeight="1" x14ac:dyDescent="0.25"/>
    <row r="10053" ht="15" customHeight="1" x14ac:dyDescent="0.25"/>
    <row r="10054" ht="15" customHeight="1" x14ac:dyDescent="0.25"/>
    <row r="10055" ht="15" customHeight="1" x14ac:dyDescent="0.25"/>
    <row r="10056" ht="15" customHeight="1" x14ac:dyDescent="0.25"/>
    <row r="10057" ht="15" customHeight="1" x14ac:dyDescent="0.25"/>
    <row r="10058" ht="15" customHeight="1" x14ac:dyDescent="0.25"/>
    <row r="10059" ht="15" customHeight="1" x14ac:dyDescent="0.25"/>
    <row r="10060" ht="15" customHeight="1" x14ac:dyDescent="0.25"/>
    <row r="10061" ht="15" customHeight="1" x14ac:dyDescent="0.25"/>
    <row r="10062" ht="15" customHeight="1" x14ac:dyDescent="0.25"/>
    <row r="10063" ht="15" customHeight="1" x14ac:dyDescent="0.25"/>
    <row r="10064" ht="15" customHeight="1" x14ac:dyDescent="0.25"/>
    <row r="10065" ht="15" customHeight="1" x14ac:dyDescent="0.25"/>
    <row r="10066" ht="15" customHeight="1" x14ac:dyDescent="0.25"/>
    <row r="10067" ht="15" customHeight="1" x14ac:dyDescent="0.25"/>
    <row r="10068" ht="15" customHeight="1" x14ac:dyDescent="0.25"/>
    <row r="10069" ht="15" customHeight="1" x14ac:dyDescent="0.25"/>
    <row r="10070" ht="15" customHeight="1" x14ac:dyDescent="0.25"/>
    <row r="10071" ht="15" customHeight="1" x14ac:dyDescent="0.25"/>
    <row r="10072" ht="15" customHeight="1" x14ac:dyDescent="0.25"/>
    <row r="10073" ht="15" customHeight="1" x14ac:dyDescent="0.25"/>
    <row r="10074" ht="15" customHeight="1" x14ac:dyDescent="0.25"/>
    <row r="10075" ht="15" customHeight="1" x14ac:dyDescent="0.25"/>
    <row r="10076" ht="15" customHeight="1" x14ac:dyDescent="0.25"/>
    <row r="10077" ht="15" customHeight="1" x14ac:dyDescent="0.25"/>
    <row r="10078" ht="15" customHeight="1" x14ac:dyDescent="0.25"/>
    <row r="10079" ht="15" customHeight="1" x14ac:dyDescent="0.25"/>
    <row r="10080" ht="15" customHeight="1" x14ac:dyDescent="0.25"/>
    <row r="10081" ht="15" customHeight="1" x14ac:dyDescent="0.25"/>
    <row r="10082" ht="15" customHeight="1" x14ac:dyDescent="0.25"/>
    <row r="10083" ht="15" customHeight="1" x14ac:dyDescent="0.25"/>
    <row r="10084" ht="15" customHeight="1" x14ac:dyDescent="0.25"/>
    <row r="10085" ht="15" customHeight="1" x14ac:dyDescent="0.25"/>
    <row r="10086" ht="15" customHeight="1" x14ac:dyDescent="0.25"/>
    <row r="10087" ht="15" customHeight="1" x14ac:dyDescent="0.25"/>
    <row r="10088" ht="15" customHeight="1" x14ac:dyDescent="0.25"/>
    <row r="10089" ht="15" customHeight="1" x14ac:dyDescent="0.25"/>
    <row r="10090" ht="15" customHeight="1" x14ac:dyDescent="0.25"/>
    <row r="10091" ht="15" customHeight="1" x14ac:dyDescent="0.25"/>
    <row r="10092" ht="15" customHeight="1" x14ac:dyDescent="0.25"/>
    <row r="10093" ht="15" customHeight="1" x14ac:dyDescent="0.25"/>
    <row r="10094" ht="15" customHeight="1" x14ac:dyDescent="0.25"/>
    <row r="10095" ht="15" customHeight="1" x14ac:dyDescent="0.25"/>
    <row r="10096" ht="15" customHeight="1" x14ac:dyDescent="0.25"/>
    <row r="10097" ht="15" customHeight="1" x14ac:dyDescent="0.25"/>
    <row r="10098" ht="15" customHeight="1" x14ac:dyDescent="0.25"/>
    <row r="10099" ht="15" customHeight="1" x14ac:dyDescent="0.25"/>
    <row r="10100" ht="15" customHeight="1" x14ac:dyDescent="0.25"/>
    <row r="10101" ht="15" customHeight="1" x14ac:dyDescent="0.25"/>
    <row r="10102" ht="15" customHeight="1" x14ac:dyDescent="0.25"/>
    <row r="10103" ht="15" customHeight="1" x14ac:dyDescent="0.25"/>
    <row r="10104" ht="15" customHeight="1" x14ac:dyDescent="0.25"/>
    <row r="10105" ht="15" customHeight="1" x14ac:dyDescent="0.25"/>
    <row r="10106" ht="15" customHeight="1" x14ac:dyDescent="0.25"/>
    <row r="10107" ht="15" customHeight="1" x14ac:dyDescent="0.25"/>
    <row r="10108" ht="15" customHeight="1" x14ac:dyDescent="0.25"/>
    <row r="10109" ht="15" customHeight="1" x14ac:dyDescent="0.25"/>
    <row r="10110" ht="15" customHeight="1" x14ac:dyDescent="0.25"/>
    <row r="10111" ht="15" customHeight="1" x14ac:dyDescent="0.25"/>
    <row r="10112" ht="15" customHeight="1" x14ac:dyDescent="0.25"/>
    <row r="10113" ht="15" customHeight="1" x14ac:dyDescent="0.25"/>
    <row r="10114" ht="15" customHeight="1" x14ac:dyDescent="0.25"/>
    <row r="10115" ht="15" customHeight="1" x14ac:dyDescent="0.25"/>
    <row r="10116" ht="15" customHeight="1" x14ac:dyDescent="0.25"/>
    <row r="10117" ht="15" customHeight="1" x14ac:dyDescent="0.25"/>
    <row r="10118" ht="15" customHeight="1" x14ac:dyDescent="0.25"/>
    <row r="10119" ht="15" customHeight="1" x14ac:dyDescent="0.25"/>
    <row r="10120" ht="15" customHeight="1" x14ac:dyDescent="0.25"/>
    <row r="10121" ht="15" customHeight="1" x14ac:dyDescent="0.25"/>
    <row r="10122" ht="15" customHeight="1" x14ac:dyDescent="0.25"/>
    <row r="10123" ht="15" customHeight="1" x14ac:dyDescent="0.25"/>
    <row r="10124" ht="15" customHeight="1" x14ac:dyDescent="0.25"/>
    <row r="10125" ht="15" customHeight="1" x14ac:dyDescent="0.25"/>
    <row r="10126" ht="15" customHeight="1" x14ac:dyDescent="0.25"/>
    <row r="10127" ht="15" customHeight="1" x14ac:dyDescent="0.25"/>
    <row r="10128" ht="15" customHeight="1" x14ac:dyDescent="0.25"/>
    <row r="10129" ht="15" customHeight="1" x14ac:dyDescent="0.25"/>
    <row r="10130" ht="15" customHeight="1" x14ac:dyDescent="0.25"/>
    <row r="10131" ht="15" customHeight="1" x14ac:dyDescent="0.25"/>
    <row r="10132" ht="15" customHeight="1" x14ac:dyDescent="0.25"/>
    <row r="10133" ht="15" customHeight="1" x14ac:dyDescent="0.25"/>
    <row r="10134" ht="15" customHeight="1" x14ac:dyDescent="0.25"/>
    <row r="10135" ht="15" customHeight="1" x14ac:dyDescent="0.25"/>
    <row r="10136" ht="15" customHeight="1" x14ac:dyDescent="0.25"/>
    <row r="10137" ht="15" customHeight="1" x14ac:dyDescent="0.25"/>
    <row r="10138" ht="15" customHeight="1" x14ac:dyDescent="0.25"/>
    <row r="10139" ht="15" customHeight="1" x14ac:dyDescent="0.25"/>
    <row r="10140" ht="15" customHeight="1" x14ac:dyDescent="0.25"/>
    <row r="10141" ht="15" customHeight="1" x14ac:dyDescent="0.25"/>
    <row r="10142" ht="15" customHeight="1" x14ac:dyDescent="0.25"/>
    <row r="10143" ht="15" customHeight="1" x14ac:dyDescent="0.25"/>
    <row r="10144" ht="15" customHeight="1" x14ac:dyDescent="0.25"/>
    <row r="10145" ht="15" customHeight="1" x14ac:dyDescent="0.25"/>
    <row r="10146" ht="15" customHeight="1" x14ac:dyDescent="0.25"/>
    <row r="10147" ht="15" customHeight="1" x14ac:dyDescent="0.25"/>
    <row r="10148" ht="15" customHeight="1" x14ac:dyDescent="0.25"/>
    <row r="10149" ht="15" customHeight="1" x14ac:dyDescent="0.25"/>
    <row r="10150" ht="15" customHeight="1" x14ac:dyDescent="0.25"/>
    <row r="10151" ht="15" customHeight="1" x14ac:dyDescent="0.25"/>
    <row r="10152" ht="15" customHeight="1" x14ac:dyDescent="0.25"/>
    <row r="10153" ht="15" customHeight="1" x14ac:dyDescent="0.25"/>
    <row r="10154" ht="15" customHeight="1" x14ac:dyDescent="0.25"/>
    <row r="10155" ht="15" customHeight="1" x14ac:dyDescent="0.25"/>
    <row r="10156" ht="15" customHeight="1" x14ac:dyDescent="0.25"/>
    <row r="10157" ht="15" customHeight="1" x14ac:dyDescent="0.25"/>
    <row r="10158" ht="15" customHeight="1" x14ac:dyDescent="0.25"/>
    <row r="10159" ht="15" customHeight="1" x14ac:dyDescent="0.25"/>
    <row r="10160" ht="15" customHeight="1" x14ac:dyDescent="0.25"/>
    <row r="10161" ht="15" customHeight="1" x14ac:dyDescent="0.25"/>
    <row r="10162" ht="15" customHeight="1" x14ac:dyDescent="0.25"/>
    <row r="10163" ht="15" customHeight="1" x14ac:dyDescent="0.25"/>
    <row r="10164" ht="15" customHeight="1" x14ac:dyDescent="0.25"/>
    <row r="10165" ht="15" customHeight="1" x14ac:dyDescent="0.25"/>
    <row r="10166" ht="15" customHeight="1" x14ac:dyDescent="0.25"/>
    <row r="10167" ht="15" customHeight="1" x14ac:dyDescent="0.25"/>
    <row r="10168" ht="15" customHeight="1" x14ac:dyDescent="0.25"/>
    <row r="10169" ht="15" customHeight="1" x14ac:dyDescent="0.25"/>
    <row r="10170" ht="15" customHeight="1" x14ac:dyDescent="0.25"/>
    <row r="10171" ht="15" customHeight="1" x14ac:dyDescent="0.25"/>
    <row r="10172" ht="15" customHeight="1" x14ac:dyDescent="0.25"/>
    <row r="10173" ht="15" customHeight="1" x14ac:dyDescent="0.25"/>
    <row r="10174" ht="15" customHeight="1" x14ac:dyDescent="0.25"/>
    <row r="10175" ht="15" customHeight="1" x14ac:dyDescent="0.25"/>
    <row r="10176" ht="15" customHeight="1" x14ac:dyDescent="0.25"/>
    <row r="10177" ht="15" customHeight="1" x14ac:dyDescent="0.25"/>
    <row r="10178" ht="15" customHeight="1" x14ac:dyDescent="0.25"/>
    <row r="10179" ht="15" customHeight="1" x14ac:dyDescent="0.25"/>
    <row r="10180" ht="15" customHeight="1" x14ac:dyDescent="0.25"/>
    <row r="10181" ht="15" customHeight="1" x14ac:dyDescent="0.25"/>
    <row r="10182" ht="15" customHeight="1" x14ac:dyDescent="0.25"/>
    <row r="10183" ht="15" customHeight="1" x14ac:dyDescent="0.25"/>
    <row r="10184" ht="15" customHeight="1" x14ac:dyDescent="0.25"/>
    <row r="10185" ht="15" customHeight="1" x14ac:dyDescent="0.25"/>
    <row r="10186" ht="15" customHeight="1" x14ac:dyDescent="0.25"/>
    <row r="10187" ht="15" customHeight="1" x14ac:dyDescent="0.25"/>
    <row r="10188" ht="15" customHeight="1" x14ac:dyDescent="0.25"/>
    <row r="10189" ht="15" customHeight="1" x14ac:dyDescent="0.25"/>
    <row r="10190" ht="15" customHeight="1" x14ac:dyDescent="0.25"/>
    <row r="10191" ht="15" customHeight="1" x14ac:dyDescent="0.25"/>
    <row r="10192" ht="15" customHeight="1" x14ac:dyDescent="0.25"/>
    <row r="10193" ht="15" customHeight="1" x14ac:dyDescent="0.25"/>
    <row r="10194" ht="15" customHeight="1" x14ac:dyDescent="0.25"/>
    <row r="10195" ht="15" customHeight="1" x14ac:dyDescent="0.25"/>
    <row r="10196" ht="15" customHeight="1" x14ac:dyDescent="0.25"/>
    <row r="10197" ht="15" customHeight="1" x14ac:dyDescent="0.25"/>
    <row r="10198" ht="15" customHeight="1" x14ac:dyDescent="0.25"/>
    <row r="10199" ht="15" customHeight="1" x14ac:dyDescent="0.25"/>
    <row r="10200" ht="15" customHeight="1" x14ac:dyDescent="0.25"/>
    <row r="10201" ht="15" customHeight="1" x14ac:dyDescent="0.25"/>
    <row r="10202" ht="15" customHeight="1" x14ac:dyDescent="0.25"/>
    <row r="10203" ht="15" customHeight="1" x14ac:dyDescent="0.25"/>
    <row r="10204" ht="15" customHeight="1" x14ac:dyDescent="0.25"/>
    <row r="10205" ht="15" customHeight="1" x14ac:dyDescent="0.25"/>
    <row r="10206" ht="15" customHeight="1" x14ac:dyDescent="0.25"/>
    <row r="10207" ht="15" customHeight="1" x14ac:dyDescent="0.25"/>
    <row r="10208" ht="15" customHeight="1" x14ac:dyDescent="0.25"/>
    <row r="10209" ht="15" customHeight="1" x14ac:dyDescent="0.25"/>
    <row r="10210" ht="15" customHeight="1" x14ac:dyDescent="0.25"/>
    <row r="10211" ht="15" customHeight="1" x14ac:dyDescent="0.25"/>
    <row r="10212" ht="15" customHeight="1" x14ac:dyDescent="0.25"/>
    <row r="10213" ht="15" customHeight="1" x14ac:dyDescent="0.25"/>
    <row r="10214" ht="15" customHeight="1" x14ac:dyDescent="0.25"/>
    <row r="10215" ht="15" customHeight="1" x14ac:dyDescent="0.25"/>
    <row r="10216" ht="15" customHeight="1" x14ac:dyDescent="0.25"/>
    <row r="10217" ht="15" customHeight="1" x14ac:dyDescent="0.25"/>
    <row r="10218" ht="15" customHeight="1" x14ac:dyDescent="0.25"/>
    <row r="10219" ht="15" customHeight="1" x14ac:dyDescent="0.25"/>
    <row r="10220" ht="15" customHeight="1" x14ac:dyDescent="0.25"/>
    <row r="10221" ht="15" customHeight="1" x14ac:dyDescent="0.25"/>
    <row r="10222" ht="15" customHeight="1" x14ac:dyDescent="0.25"/>
    <row r="10223" ht="15" customHeight="1" x14ac:dyDescent="0.25"/>
    <row r="10224" ht="15" customHeight="1" x14ac:dyDescent="0.25"/>
    <row r="10225" ht="15" customHeight="1" x14ac:dyDescent="0.25"/>
    <row r="10226" ht="15" customHeight="1" x14ac:dyDescent="0.25"/>
    <row r="10227" ht="15" customHeight="1" x14ac:dyDescent="0.25"/>
    <row r="10228" ht="15" customHeight="1" x14ac:dyDescent="0.25"/>
    <row r="10229" ht="15" customHeight="1" x14ac:dyDescent="0.25"/>
    <row r="10230" ht="15" customHeight="1" x14ac:dyDescent="0.25"/>
    <row r="10231" ht="15" customHeight="1" x14ac:dyDescent="0.25"/>
    <row r="10232" ht="15" customHeight="1" x14ac:dyDescent="0.25"/>
    <row r="10233" ht="15" customHeight="1" x14ac:dyDescent="0.25"/>
    <row r="10234" ht="15" customHeight="1" x14ac:dyDescent="0.25"/>
    <row r="10235" ht="15" customHeight="1" x14ac:dyDescent="0.25"/>
    <row r="10236" ht="15" customHeight="1" x14ac:dyDescent="0.25"/>
    <row r="10237" ht="15" customHeight="1" x14ac:dyDescent="0.25"/>
    <row r="10238" ht="15" customHeight="1" x14ac:dyDescent="0.25"/>
    <row r="10239" ht="15" customHeight="1" x14ac:dyDescent="0.25"/>
    <row r="10240" ht="15" customHeight="1" x14ac:dyDescent="0.25"/>
    <row r="10241" ht="15" customHeight="1" x14ac:dyDescent="0.25"/>
    <row r="10242" ht="15" customHeight="1" x14ac:dyDescent="0.25"/>
    <row r="10243" ht="15" customHeight="1" x14ac:dyDescent="0.25"/>
    <row r="10244" ht="15" customHeight="1" x14ac:dyDescent="0.25"/>
    <row r="10245" ht="15" customHeight="1" x14ac:dyDescent="0.25"/>
    <row r="10246" ht="15" customHeight="1" x14ac:dyDescent="0.25"/>
    <row r="10247" ht="15" customHeight="1" x14ac:dyDescent="0.25"/>
    <row r="10248" ht="15" customHeight="1" x14ac:dyDescent="0.25"/>
    <row r="10249" ht="15" customHeight="1" x14ac:dyDescent="0.25"/>
    <row r="10250" ht="15" customHeight="1" x14ac:dyDescent="0.25"/>
    <row r="10251" ht="15" customHeight="1" x14ac:dyDescent="0.25"/>
    <row r="10252" ht="15" customHeight="1" x14ac:dyDescent="0.25"/>
    <row r="10253" ht="15" customHeight="1" x14ac:dyDescent="0.25"/>
    <row r="10254" ht="15" customHeight="1" x14ac:dyDescent="0.25"/>
    <row r="10255" ht="15" customHeight="1" x14ac:dyDescent="0.25"/>
    <row r="10256" ht="15" customHeight="1" x14ac:dyDescent="0.25"/>
    <row r="10257" ht="15" customHeight="1" x14ac:dyDescent="0.25"/>
    <row r="10258" ht="15" customHeight="1" x14ac:dyDescent="0.25"/>
    <row r="10259" ht="15" customHeight="1" x14ac:dyDescent="0.25"/>
    <row r="10260" ht="15" customHeight="1" x14ac:dyDescent="0.25"/>
    <row r="10261" ht="15" customHeight="1" x14ac:dyDescent="0.25"/>
    <row r="10262" ht="15" customHeight="1" x14ac:dyDescent="0.25"/>
    <row r="10263" ht="15" customHeight="1" x14ac:dyDescent="0.25"/>
    <row r="10264" ht="15" customHeight="1" x14ac:dyDescent="0.25"/>
    <row r="10265" ht="15" customHeight="1" x14ac:dyDescent="0.25"/>
    <row r="10266" ht="15" customHeight="1" x14ac:dyDescent="0.25"/>
    <row r="10267" ht="15" customHeight="1" x14ac:dyDescent="0.25"/>
    <row r="10268" ht="15" customHeight="1" x14ac:dyDescent="0.25"/>
    <row r="10269" ht="15" customHeight="1" x14ac:dyDescent="0.25"/>
    <row r="10270" ht="15" customHeight="1" x14ac:dyDescent="0.25"/>
    <row r="10271" ht="15" customHeight="1" x14ac:dyDescent="0.25"/>
    <row r="10272" ht="15" customHeight="1" x14ac:dyDescent="0.25"/>
    <row r="10273" ht="15" customHeight="1" x14ac:dyDescent="0.25"/>
    <row r="10274" ht="15" customHeight="1" x14ac:dyDescent="0.25"/>
    <row r="10275" ht="15" customHeight="1" x14ac:dyDescent="0.25"/>
    <row r="10276" ht="15" customHeight="1" x14ac:dyDescent="0.25"/>
    <row r="10277" ht="15" customHeight="1" x14ac:dyDescent="0.25"/>
    <row r="10278" ht="15" customHeight="1" x14ac:dyDescent="0.25"/>
    <row r="10279" ht="15" customHeight="1" x14ac:dyDescent="0.25"/>
    <row r="10280" ht="15" customHeight="1" x14ac:dyDescent="0.25"/>
    <row r="10281" ht="15" customHeight="1" x14ac:dyDescent="0.25"/>
    <row r="10282" ht="15" customHeight="1" x14ac:dyDescent="0.25"/>
    <row r="10283" ht="15" customHeight="1" x14ac:dyDescent="0.25"/>
    <row r="10284" ht="15" customHeight="1" x14ac:dyDescent="0.25"/>
    <row r="10285" ht="15" customHeight="1" x14ac:dyDescent="0.25"/>
    <row r="10286" ht="15" customHeight="1" x14ac:dyDescent="0.25"/>
    <row r="10287" ht="15" customHeight="1" x14ac:dyDescent="0.25"/>
    <row r="10288" ht="15" customHeight="1" x14ac:dyDescent="0.25"/>
    <row r="10289" ht="15" customHeight="1" x14ac:dyDescent="0.25"/>
    <row r="10290" ht="15" customHeight="1" x14ac:dyDescent="0.25"/>
    <row r="10291" ht="15" customHeight="1" x14ac:dyDescent="0.25"/>
    <row r="10292" ht="15" customHeight="1" x14ac:dyDescent="0.25"/>
    <row r="10293" ht="15" customHeight="1" x14ac:dyDescent="0.25"/>
    <row r="10294" ht="15" customHeight="1" x14ac:dyDescent="0.25"/>
    <row r="10295" ht="15" customHeight="1" x14ac:dyDescent="0.25"/>
    <row r="10296" ht="15" customHeight="1" x14ac:dyDescent="0.25"/>
    <row r="10297" ht="15" customHeight="1" x14ac:dyDescent="0.25"/>
    <row r="10298" ht="15" customHeight="1" x14ac:dyDescent="0.25"/>
    <row r="10299" ht="15" customHeight="1" x14ac:dyDescent="0.25"/>
    <row r="10300" ht="15" customHeight="1" x14ac:dyDescent="0.25"/>
    <row r="10301" ht="15" customHeight="1" x14ac:dyDescent="0.25"/>
    <row r="10302" ht="15" customHeight="1" x14ac:dyDescent="0.25"/>
    <row r="10303" ht="15" customHeight="1" x14ac:dyDescent="0.25"/>
    <row r="10304" ht="15" customHeight="1" x14ac:dyDescent="0.25"/>
    <row r="10305" ht="15" customHeight="1" x14ac:dyDescent="0.25"/>
    <row r="10306" ht="15" customHeight="1" x14ac:dyDescent="0.25"/>
    <row r="10307" ht="15" customHeight="1" x14ac:dyDescent="0.25"/>
    <row r="10308" ht="15" customHeight="1" x14ac:dyDescent="0.25"/>
    <row r="10309" ht="15" customHeight="1" x14ac:dyDescent="0.25"/>
    <row r="10310" ht="15" customHeight="1" x14ac:dyDescent="0.25"/>
    <row r="10311" ht="15" customHeight="1" x14ac:dyDescent="0.25"/>
    <row r="10312" ht="15" customHeight="1" x14ac:dyDescent="0.25"/>
    <row r="10313" ht="15" customHeight="1" x14ac:dyDescent="0.25"/>
    <row r="10314" ht="15" customHeight="1" x14ac:dyDescent="0.25"/>
    <row r="10315" ht="15" customHeight="1" x14ac:dyDescent="0.25"/>
    <row r="10316" ht="15" customHeight="1" x14ac:dyDescent="0.25"/>
    <row r="10317" ht="15" customHeight="1" x14ac:dyDescent="0.25"/>
    <row r="10318" ht="15" customHeight="1" x14ac:dyDescent="0.25"/>
    <row r="10319" ht="15" customHeight="1" x14ac:dyDescent="0.25"/>
    <row r="10320" ht="15" customHeight="1" x14ac:dyDescent="0.25"/>
    <row r="10321" ht="15" customHeight="1" x14ac:dyDescent="0.25"/>
    <row r="10322" ht="15" customHeight="1" x14ac:dyDescent="0.25"/>
    <row r="10323" ht="15" customHeight="1" x14ac:dyDescent="0.25"/>
    <row r="10324" ht="15" customHeight="1" x14ac:dyDescent="0.25"/>
    <row r="10325" ht="15" customHeight="1" x14ac:dyDescent="0.25"/>
    <row r="10326" ht="15" customHeight="1" x14ac:dyDescent="0.25"/>
    <row r="10327" ht="15" customHeight="1" x14ac:dyDescent="0.25"/>
    <row r="10328" ht="15" customHeight="1" x14ac:dyDescent="0.25"/>
    <row r="10329" ht="15" customHeight="1" x14ac:dyDescent="0.25"/>
    <row r="10330" ht="15" customHeight="1" x14ac:dyDescent="0.25"/>
    <row r="10331" ht="15" customHeight="1" x14ac:dyDescent="0.25"/>
    <row r="10332" ht="15" customHeight="1" x14ac:dyDescent="0.25"/>
    <row r="10333" ht="15" customHeight="1" x14ac:dyDescent="0.25"/>
    <row r="10334" ht="15" customHeight="1" x14ac:dyDescent="0.25"/>
    <row r="10335" ht="15" customHeight="1" x14ac:dyDescent="0.25"/>
    <row r="10336" ht="15" customHeight="1" x14ac:dyDescent="0.25"/>
    <row r="10337" ht="15" customHeight="1" x14ac:dyDescent="0.25"/>
    <row r="10338" ht="15" customHeight="1" x14ac:dyDescent="0.25"/>
    <row r="10339" ht="15" customHeight="1" x14ac:dyDescent="0.25"/>
    <row r="10340" ht="15" customHeight="1" x14ac:dyDescent="0.25"/>
    <row r="10341" ht="15" customHeight="1" x14ac:dyDescent="0.25"/>
    <row r="10342" ht="15" customHeight="1" x14ac:dyDescent="0.25"/>
    <row r="10343" ht="15" customHeight="1" x14ac:dyDescent="0.25"/>
    <row r="10344" ht="15" customHeight="1" x14ac:dyDescent="0.25"/>
    <row r="10345" ht="15" customHeight="1" x14ac:dyDescent="0.25"/>
    <row r="10346" ht="15" customHeight="1" x14ac:dyDescent="0.25"/>
    <row r="10347" ht="15" customHeight="1" x14ac:dyDescent="0.25"/>
    <row r="10348" ht="15" customHeight="1" x14ac:dyDescent="0.25"/>
    <row r="10349" ht="15" customHeight="1" x14ac:dyDescent="0.25"/>
    <row r="10350" ht="15" customHeight="1" x14ac:dyDescent="0.25"/>
    <row r="10351" ht="15" customHeight="1" x14ac:dyDescent="0.25"/>
    <row r="10352" ht="15" customHeight="1" x14ac:dyDescent="0.25"/>
    <row r="10353" ht="15" customHeight="1" x14ac:dyDescent="0.25"/>
    <row r="10354" ht="15" customHeight="1" x14ac:dyDescent="0.25"/>
    <row r="10355" ht="15" customHeight="1" x14ac:dyDescent="0.25"/>
    <row r="10356" ht="15" customHeight="1" x14ac:dyDescent="0.25"/>
    <row r="10357" ht="15" customHeight="1" x14ac:dyDescent="0.25"/>
    <row r="10358" ht="15" customHeight="1" x14ac:dyDescent="0.25"/>
    <row r="10359" ht="15" customHeight="1" x14ac:dyDescent="0.25"/>
    <row r="10360" ht="15" customHeight="1" x14ac:dyDescent="0.25"/>
    <row r="10361" ht="15" customHeight="1" x14ac:dyDescent="0.25"/>
    <row r="10362" ht="15" customHeight="1" x14ac:dyDescent="0.25"/>
    <row r="10363" ht="15" customHeight="1" x14ac:dyDescent="0.25"/>
    <row r="10364" ht="15" customHeight="1" x14ac:dyDescent="0.25"/>
    <row r="10365" ht="15" customHeight="1" x14ac:dyDescent="0.25"/>
    <row r="10366" ht="15" customHeight="1" x14ac:dyDescent="0.25"/>
    <row r="10367" ht="15" customHeight="1" x14ac:dyDescent="0.25"/>
    <row r="10368" ht="15" customHeight="1" x14ac:dyDescent="0.25"/>
    <row r="10369" ht="15" customHeight="1" x14ac:dyDescent="0.25"/>
    <row r="10370" ht="15" customHeight="1" x14ac:dyDescent="0.25"/>
    <row r="10371" ht="15" customHeight="1" x14ac:dyDescent="0.25"/>
    <row r="10372" ht="15" customHeight="1" x14ac:dyDescent="0.25"/>
    <row r="10373" ht="15" customHeight="1" x14ac:dyDescent="0.25"/>
    <row r="10374" ht="15" customHeight="1" x14ac:dyDescent="0.25"/>
    <row r="10375" ht="15" customHeight="1" x14ac:dyDescent="0.25"/>
    <row r="10376" ht="15" customHeight="1" x14ac:dyDescent="0.25"/>
    <row r="10377" ht="15" customHeight="1" x14ac:dyDescent="0.25"/>
    <row r="10378" ht="15" customHeight="1" x14ac:dyDescent="0.25"/>
    <row r="10379" ht="15" customHeight="1" x14ac:dyDescent="0.25"/>
    <row r="10380" ht="15" customHeight="1" x14ac:dyDescent="0.25"/>
    <row r="10381" ht="15" customHeight="1" x14ac:dyDescent="0.25"/>
    <row r="10382" ht="15" customHeight="1" x14ac:dyDescent="0.25"/>
    <row r="10383" ht="15" customHeight="1" x14ac:dyDescent="0.25"/>
    <row r="10384" ht="15" customHeight="1" x14ac:dyDescent="0.25"/>
    <row r="10385" ht="15" customHeight="1" x14ac:dyDescent="0.25"/>
    <row r="10386" ht="15" customHeight="1" x14ac:dyDescent="0.25"/>
    <row r="10387" ht="15" customHeight="1" x14ac:dyDescent="0.25"/>
    <row r="10388" ht="15" customHeight="1" x14ac:dyDescent="0.25"/>
    <row r="10389" ht="15" customHeight="1" x14ac:dyDescent="0.25"/>
    <row r="10390" ht="15" customHeight="1" x14ac:dyDescent="0.25"/>
    <row r="10391" ht="15" customHeight="1" x14ac:dyDescent="0.25"/>
    <row r="10392" ht="15" customHeight="1" x14ac:dyDescent="0.25"/>
    <row r="10393" ht="15" customHeight="1" x14ac:dyDescent="0.25"/>
    <row r="10394" ht="15" customHeight="1" x14ac:dyDescent="0.25"/>
    <row r="10395" ht="15" customHeight="1" x14ac:dyDescent="0.25"/>
    <row r="10396" ht="15" customHeight="1" x14ac:dyDescent="0.25"/>
    <row r="10397" ht="15" customHeight="1" x14ac:dyDescent="0.25"/>
    <row r="10398" ht="15" customHeight="1" x14ac:dyDescent="0.25"/>
    <row r="10399" ht="15" customHeight="1" x14ac:dyDescent="0.25"/>
    <row r="10400" ht="15" customHeight="1" x14ac:dyDescent="0.25"/>
    <row r="10401" ht="15" customHeight="1" x14ac:dyDescent="0.25"/>
    <row r="10402" ht="15" customHeight="1" x14ac:dyDescent="0.25"/>
    <row r="10403" ht="15" customHeight="1" x14ac:dyDescent="0.25"/>
    <row r="10404" ht="15" customHeight="1" x14ac:dyDescent="0.25"/>
    <row r="10405" ht="15" customHeight="1" x14ac:dyDescent="0.25"/>
    <row r="10406" ht="15" customHeight="1" x14ac:dyDescent="0.25"/>
    <row r="10407" ht="15" customHeight="1" x14ac:dyDescent="0.25"/>
    <row r="10408" ht="15" customHeight="1" x14ac:dyDescent="0.25"/>
    <row r="10409" ht="15" customHeight="1" x14ac:dyDescent="0.25"/>
    <row r="10410" ht="15" customHeight="1" x14ac:dyDescent="0.25"/>
    <row r="10411" ht="15" customHeight="1" x14ac:dyDescent="0.25"/>
    <row r="10412" ht="15" customHeight="1" x14ac:dyDescent="0.25"/>
    <row r="10413" ht="15" customHeight="1" x14ac:dyDescent="0.25"/>
    <row r="10414" ht="15" customHeight="1" x14ac:dyDescent="0.25"/>
    <row r="10415" ht="15" customHeight="1" x14ac:dyDescent="0.25"/>
    <row r="10416" ht="15" customHeight="1" x14ac:dyDescent="0.25"/>
    <row r="10417" ht="15" customHeight="1" x14ac:dyDescent="0.25"/>
    <row r="10418" ht="15" customHeight="1" x14ac:dyDescent="0.25"/>
    <row r="10419" ht="15" customHeight="1" x14ac:dyDescent="0.25"/>
    <row r="10420" ht="15" customHeight="1" x14ac:dyDescent="0.25"/>
    <row r="10421" ht="15" customHeight="1" x14ac:dyDescent="0.25"/>
    <row r="10422" ht="15" customHeight="1" x14ac:dyDescent="0.25"/>
    <row r="10423" ht="15" customHeight="1" x14ac:dyDescent="0.25"/>
    <row r="10424" ht="15" customHeight="1" x14ac:dyDescent="0.25"/>
    <row r="10425" ht="15" customHeight="1" x14ac:dyDescent="0.25"/>
    <row r="10426" ht="15" customHeight="1" x14ac:dyDescent="0.25"/>
    <row r="10427" ht="15" customHeight="1" x14ac:dyDescent="0.25"/>
    <row r="10428" ht="15" customHeight="1" x14ac:dyDescent="0.25"/>
    <row r="10429" ht="15" customHeight="1" x14ac:dyDescent="0.25"/>
    <row r="10430" ht="15" customHeight="1" x14ac:dyDescent="0.25"/>
    <row r="10431" ht="15" customHeight="1" x14ac:dyDescent="0.25"/>
    <row r="10432" ht="15" customHeight="1" x14ac:dyDescent="0.25"/>
    <row r="10433" ht="15" customHeight="1" x14ac:dyDescent="0.25"/>
    <row r="10434" ht="15" customHeight="1" x14ac:dyDescent="0.25"/>
    <row r="10435" ht="15" customHeight="1" x14ac:dyDescent="0.25"/>
    <row r="10436" ht="15" customHeight="1" x14ac:dyDescent="0.25"/>
    <row r="10437" ht="15" customHeight="1" x14ac:dyDescent="0.25"/>
    <row r="10438" ht="15" customHeight="1" x14ac:dyDescent="0.25"/>
    <row r="10439" ht="15" customHeight="1" x14ac:dyDescent="0.25"/>
    <row r="10440" ht="15" customHeight="1" x14ac:dyDescent="0.25"/>
    <row r="10441" ht="15" customHeight="1" x14ac:dyDescent="0.25"/>
    <row r="10442" ht="15" customHeight="1" x14ac:dyDescent="0.25"/>
    <row r="10443" ht="15" customHeight="1" x14ac:dyDescent="0.25"/>
    <row r="10444" ht="15" customHeight="1" x14ac:dyDescent="0.25"/>
    <row r="10445" ht="15" customHeight="1" x14ac:dyDescent="0.25"/>
    <row r="10446" ht="15" customHeight="1" x14ac:dyDescent="0.25"/>
    <row r="10447" ht="15" customHeight="1" x14ac:dyDescent="0.25"/>
    <row r="10448" ht="15" customHeight="1" x14ac:dyDescent="0.25"/>
    <row r="10449" ht="15" customHeight="1" x14ac:dyDescent="0.25"/>
    <row r="10450" ht="15" customHeight="1" x14ac:dyDescent="0.25"/>
    <row r="10451" ht="15" customHeight="1" x14ac:dyDescent="0.25"/>
    <row r="10452" ht="15" customHeight="1" x14ac:dyDescent="0.25"/>
    <row r="10453" ht="15" customHeight="1" x14ac:dyDescent="0.25"/>
    <row r="10454" ht="15" customHeight="1" x14ac:dyDescent="0.25"/>
    <row r="10455" ht="15" customHeight="1" x14ac:dyDescent="0.25"/>
    <row r="10456" ht="15" customHeight="1" x14ac:dyDescent="0.25"/>
    <row r="10457" ht="15" customHeight="1" x14ac:dyDescent="0.25"/>
    <row r="10458" ht="15" customHeight="1" x14ac:dyDescent="0.25"/>
    <row r="10459" ht="15" customHeight="1" x14ac:dyDescent="0.25"/>
    <row r="10460" ht="15" customHeight="1" x14ac:dyDescent="0.25"/>
    <row r="10461" ht="15" customHeight="1" x14ac:dyDescent="0.25"/>
    <row r="10462" ht="15" customHeight="1" x14ac:dyDescent="0.25"/>
    <row r="10463" ht="15" customHeight="1" x14ac:dyDescent="0.25"/>
    <row r="10464" ht="15" customHeight="1" x14ac:dyDescent="0.25"/>
    <row r="10465" ht="15" customHeight="1" x14ac:dyDescent="0.25"/>
    <row r="10466" ht="15" customHeight="1" x14ac:dyDescent="0.25"/>
    <row r="10467" ht="15" customHeight="1" x14ac:dyDescent="0.25"/>
    <row r="10468" ht="15" customHeight="1" x14ac:dyDescent="0.25"/>
    <row r="10469" ht="15" customHeight="1" x14ac:dyDescent="0.25"/>
    <row r="10470" ht="15" customHeight="1" x14ac:dyDescent="0.25"/>
    <row r="10471" ht="15" customHeight="1" x14ac:dyDescent="0.25"/>
    <row r="10472" ht="15" customHeight="1" x14ac:dyDescent="0.25"/>
    <row r="10473" ht="15" customHeight="1" x14ac:dyDescent="0.25"/>
    <row r="10474" ht="15" customHeight="1" x14ac:dyDescent="0.25"/>
    <row r="10475" ht="15" customHeight="1" x14ac:dyDescent="0.25"/>
    <row r="10476" ht="15" customHeight="1" x14ac:dyDescent="0.25"/>
    <row r="10477" ht="15" customHeight="1" x14ac:dyDescent="0.25"/>
    <row r="10478" ht="15" customHeight="1" x14ac:dyDescent="0.25"/>
    <row r="10479" ht="15" customHeight="1" x14ac:dyDescent="0.25"/>
    <row r="10480" ht="15" customHeight="1" x14ac:dyDescent="0.25"/>
    <row r="10481" ht="15" customHeight="1" x14ac:dyDescent="0.25"/>
    <row r="10482" ht="15" customHeight="1" x14ac:dyDescent="0.25"/>
    <row r="10483" ht="15" customHeight="1" x14ac:dyDescent="0.25"/>
    <row r="10484" ht="15" customHeight="1" x14ac:dyDescent="0.25"/>
    <row r="10485" ht="15" customHeight="1" x14ac:dyDescent="0.25"/>
    <row r="10486" ht="15" customHeight="1" x14ac:dyDescent="0.25"/>
    <row r="10487" ht="15" customHeight="1" x14ac:dyDescent="0.25"/>
    <row r="10488" ht="15" customHeight="1" x14ac:dyDescent="0.25"/>
    <row r="10489" ht="15" customHeight="1" x14ac:dyDescent="0.25"/>
    <row r="10490" ht="15" customHeight="1" x14ac:dyDescent="0.25"/>
    <row r="10491" ht="15" customHeight="1" x14ac:dyDescent="0.25"/>
    <row r="10492" ht="15" customHeight="1" x14ac:dyDescent="0.25"/>
    <row r="10493" ht="15" customHeight="1" x14ac:dyDescent="0.25"/>
    <row r="10494" ht="15" customHeight="1" x14ac:dyDescent="0.25"/>
    <row r="10495" ht="15" customHeight="1" x14ac:dyDescent="0.25"/>
    <row r="10496" ht="15" customHeight="1" x14ac:dyDescent="0.25"/>
    <row r="10497" ht="15" customHeight="1" x14ac:dyDescent="0.25"/>
    <row r="10498" ht="15" customHeight="1" x14ac:dyDescent="0.25"/>
    <row r="10499" ht="15" customHeight="1" x14ac:dyDescent="0.25"/>
    <row r="10500" ht="15" customHeight="1" x14ac:dyDescent="0.25"/>
    <row r="10501" ht="15" customHeight="1" x14ac:dyDescent="0.25"/>
    <row r="10502" ht="15" customHeight="1" x14ac:dyDescent="0.25"/>
    <row r="10503" ht="15" customHeight="1" x14ac:dyDescent="0.25"/>
    <row r="10504" ht="15" customHeight="1" x14ac:dyDescent="0.25"/>
    <row r="10505" ht="15" customHeight="1" x14ac:dyDescent="0.25"/>
    <row r="10506" ht="15" customHeight="1" x14ac:dyDescent="0.25"/>
    <row r="10507" ht="15" customHeight="1" x14ac:dyDescent="0.25"/>
    <row r="10508" ht="15" customHeight="1" x14ac:dyDescent="0.25"/>
    <row r="10509" ht="15" customHeight="1" x14ac:dyDescent="0.25"/>
    <row r="10510" ht="15" customHeight="1" x14ac:dyDescent="0.25"/>
    <row r="10511" ht="15" customHeight="1" x14ac:dyDescent="0.25"/>
    <row r="10512" ht="15" customHeight="1" x14ac:dyDescent="0.25"/>
    <row r="10513" ht="15" customHeight="1" x14ac:dyDescent="0.25"/>
    <row r="10514" ht="15" customHeight="1" x14ac:dyDescent="0.25"/>
    <row r="10515" ht="15" customHeight="1" x14ac:dyDescent="0.25"/>
    <row r="10516" ht="15" customHeight="1" x14ac:dyDescent="0.25"/>
    <row r="10517" ht="15" customHeight="1" x14ac:dyDescent="0.25"/>
    <row r="10518" ht="15" customHeight="1" x14ac:dyDescent="0.25"/>
    <row r="10519" ht="15" customHeight="1" x14ac:dyDescent="0.25"/>
    <row r="10520" ht="15" customHeight="1" x14ac:dyDescent="0.25"/>
    <row r="10521" ht="15" customHeight="1" x14ac:dyDescent="0.25"/>
    <row r="10522" ht="15" customHeight="1" x14ac:dyDescent="0.25"/>
    <row r="10523" ht="15" customHeight="1" x14ac:dyDescent="0.25"/>
    <row r="10524" ht="15" customHeight="1" x14ac:dyDescent="0.25"/>
    <row r="10525" ht="15" customHeight="1" x14ac:dyDescent="0.25"/>
    <row r="10526" ht="15" customHeight="1" x14ac:dyDescent="0.25"/>
    <row r="10527" ht="15" customHeight="1" x14ac:dyDescent="0.25"/>
    <row r="10528" ht="15" customHeight="1" x14ac:dyDescent="0.25"/>
    <row r="10529" ht="15" customHeight="1" x14ac:dyDescent="0.25"/>
    <row r="10530" ht="15" customHeight="1" x14ac:dyDescent="0.25"/>
    <row r="10531" ht="15" customHeight="1" x14ac:dyDescent="0.25"/>
    <row r="10532" ht="15" customHeight="1" x14ac:dyDescent="0.25"/>
    <row r="10533" ht="15" customHeight="1" x14ac:dyDescent="0.25"/>
    <row r="10534" ht="15" customHeight="1" x14ac:dyDescent="0.25"/>
    <row r="10535" ht="15" customHeight="1" x14ac:dyDescent="0.25"/>
    <row r="10536" ht="15" customHeight="1" x14ac:dyDescent="0.25"/>
    <row r="10537" ht="15" customHeight="1" x14ac:dyDescent="0.25"/>
    <row r="10538" ht="15" customHeight="1" x14ac:dyDescent="0.25"/>
    <row r="10539" ht="15" customHeight="1" x14ac:dyDescent="0.25"/>
    <row r="10540" ht="15" customHeight="1" x14ac:dyDescent="0.25"/>
    <row r="10541" ht="15" customHeight="1" x14ac:dyDescent="0.25"/>
    <row r="10542" ht="15" customHeight="1" x14ac:dyDescent="0.25"/>
    <row r="10543" ht="15" customHeight="1" x14ac:dyDescent="0.25"/>
    <row r="10544" ht="15" customHeight="1" x14ac:dyDescent="0.25"/>
    <row r="10545" ht="15" customHeight="1" x14ac:dyDescent="0.25"/>
    <row r="10546" ht="15" customHeight="1" x14ac:dyDescent="0.25"/>
    <row r="10547" ht="15" customHeight="1" x14ac:dyDescent="0.25"/>
    <row r="10548" ht="15" customHeight="1" x14ac:dyDescent="0.25"/>
    <row r="10549" ht="15" customHeight="1" x14ac:dyDescent="0.25"/>
    <row r="10550" ht="15" customHeight="1" x14ac:dyDescent="0.25"/>
    <row r="10551" ht="15" customHeight="1" x14ac:dyDescent="0.25"/>
    <row r="10552" ht="15" customHeight="1" x14ac:dyDescent="0.25"/>
    <row r="10553" ht="15" customHeight="1" x14ac:dyDescent="0.25"/>
    <row r="10554" ht="15" customHeight="1" x14ac:dyDescent="0.25"/>
    <row r="10555" ht="15" customHeight="1" x14ac:dyDescent="0.25"/>
    <row r="10556" ht="15" customHeight="1" x14ac:dyDescent="0.25"/>
    <row r="10557" ht="15" customHeight="1" x14ac:dyDescent="0.25"/>
    <row r="10558" ht="15" customHeight="1" x14ac:dyDescent="0.25"/>
    <row r="10559" ht="15" customHeight="1" x14ac:dyDescent="0.25"/>
    <row r="10560" ht="15" customHeight="1" x14ac:dyDescent="0.25"/>
    <row r="10561" ht="15" customHeight="1" x14ac:dyDescent="0.25"/>
    <row r="10562" ht="15" customHeight="1" x14ac:dyDescent="0.25"/>
    <row r="10563" ht="15" customHeight="1" x14ac:dyDescent="0.25"/>
    <row r="10564" ht="15" customHeight="1" x14ac:dyDescent="0.25"/>
    <row r="10565" ht="15" customHeight="1" x14ac:dyDescent="0.25"/>
    <row r="10566" ht="15" customHeight="1" x14ac:dyDescent="0.25"/>
    <row r="10567" ht="15" customHeight="1" x14ac:dyDescent="0.25"/>
    <row r="10568" ht="15" customHeight="1" x14ac:dyDescent="0.25"/>
    <row r="10569" ht="15" customHeight="1" x14ac:dyDescent="0.25"/>
    <row r="10570" ht="15" customHeight="1" x14ac:dyDescent="0.25"/>
    <row r="10571" ht="15" customHeight="1" x14ac:dyDescent="0.25"/>
    <row r="10572" ht="15" customHeight="1" x14ac:dyDescent="0.25"/>
    <row r="10573" ht="15" customHeight="1" x14ac:dyDescent="0.25"/>
    <row r="10574" ht="15" customHeight="1" x14ac:dyDescent="0.25"/>
    <row r="10575" ht="15" customHeight="1" x14ac:dyDescent="0.25"/>
    <row r="10576" ht="15" customHeight="1" x14ac:dyDescent="0.25"/>
    <row r="10577" ht="15" customHeight="1" x14ac:dyDescent="0.25"/>
    <row r="10578" ht="15" customHeight="1" x14ac:dyDescent="0.25"/>
    <row r="10579" ht="15" customHeight="1" x14ac:dyDescent="0.25"/>
    <row r="10580" ht="15" customHeight="1" x14ac:dyDescent="0.25"/>
    <row r="10581" ht="15" customHeight="1" x14ac:dyDescent="0.25"/>
    <row r="10582" ht="15" customHeight="1" x14ac:dyDescent="0.25"/>
    <row r="10583" ht="15" customHeight="1" x14ac:dyDescent="0.25"/>
    <row r="10584" ht="15" customHeight="1" x14ac:dyDescent="0.25"/>
    <row r="10585" ht="15" customHeight="1" x14ac:dyDescent="0.25"/>
    <row r="10586" ht="15" customHeight="1" x14ac:dyDescent="0.25"/>
    <row r="10587" ht="15" customHeight="1" x14ac:dyDescent="0.25"/>
    <row r="10588" ht="15" customHeight="1" x14ac:dyDescent="0.25"/>
    <row r="10589" ht="15" customHeight="1" x14ac:dyDescent="0.25"/>
    <row r="10590" ht="15" customHeight="1" x14ac:dyDescent="0.25"/>
    <row r="10591" ht="15" customHeight="1" x14ac:dyDescent="0.25"/>
    <row r="10592" ht="15" customHeight="1" x14ac:dyDescent="0.25"/>
    <row r="10593" ht="15" customHeight="1" x14ac:dyDescent="0.25"/>
    <row r="10594" ht="15" customHeight="1" x14ac:dyDescent="0.25"/>
    <row r="10595" ht="15" customHeight="1" x14ac:dyDescent="0.25"/>
    <row r="10596" ht="15" customHeight="1" x14ac:dyDescent="0.25"/>
    <row r="10597" ht="15" customHeight="1" x14ac:dyDescent="0.25"/>
    <row r="10598" ht="15" customHeight="1" x14ac:dyDescent="0.25"/>
    <row r="10599" ht="15" customHeight="1" x14ac:dyDescent="0.25"/>
    <row r="10600" ht="15" customHeight="1" x14ac:dyDescent="0.25"/>
    <row r="10601" ht="15" customHeight="1" x14ac:dyDescent="0.25"/>
    <row r="10602" ht="15" customHeight="1" x14ac:dyDescent="0.25"/>
    <row r="10603" ht="15" customHeight="1" x14ac:dyDescent="0.25"/>
    <row r="10604" ht="15" customHeight="1" x14ac:dyDescent="0.25"/>
    <row r="10605" ht="15" customHeight="1" x14ac:dyDescent="0.25"/>
    <row r="10606" ht="15" customHeight="1" x14ac:dyDescent="0.25"/>
    <row r="10607" ht="15" customHeight="1" x14ac:dyDescent="0.25"/>
    <row r="10608" ht="15" customHeight="1" x14ac:dyDescent="0.25"/>
    <row r="10609" ht="15" customHeight="1" x14ac:dyDescent="0.25"/>
    <row r="10610" ht="15" customHeight="1" x14ac:dyDescent="0.25"/>
    <row r="10611" ht="15" customHeight="1" x14ac:dyDescent="0.25"/>
    <row r="10612" ht="15" customHeight="1" x14ac:dyDescent="0.25"/>
    <row r="10613" ht="15" customHeight="1" x14ac:dyDescent="0.25"/>
    <row r="10614" ht="15" customHeight="1" x14ac:dyDescent="0.25"/>
    <row r="10615" ht="15" customHeight="1" x14ac:dyDescent="0.25"/>
    <row r="10616" ht="15" customHeight="1" x14ac:dyDescent="0.25"/>
    <row r="10617" ht="15" customHeight="1" x14ac:dyDescent="0.25"/>
    <row r="10618" ht="15" customHeight="1" x14ac:dyDescent="0.25"/>
    <row r="10619" ht="15" customHeight="1" x14ac:dyDescent="0.25"/>
    <row r="10620" ht="15" customHeight="1" x14ac:dyDescent="0.25"/>
    <row r="10621" ht="15" customHeight="1" x14ac:dyDescent="0.25"/>
    <row r="10622" ht="15" customHeight="1" x14ac:dyDescent="0.25"/>
    <row r="10623" ht="15" customHeight="1" x14ac:dyDescent="0.25"/>
    <row r="10624" ht="15" customHeight="1" x14ac:dyDescent="0.25"/>
    <row r="10625" ht="15" customHeight="1" x14ac:dyDescent="0.25"/>
    <row r="10626" ht="15" customHeight="1" x14ac:dyDescent="0.25"/>
    <row r="10627" ht="15" customHeight="1" x14ac:dyDescent="0.25"/>
    <row r="10628" ht="15" customHeight="1" x14ac:dyDescent="0.25"/>
    <row r="10629" ht="15" customHeight="1" x14ac:dyDescent="0.25"/>
    <row r="10630" ht="15" customHeight="1" x14ac:dyDescent="0.25"/>
    <row r="10631" ht="15" customHeight="1" x14ac:dyDescent="0.25"/>
    <row r="10632" ht="15" customHeight="1" x14ac:dyDescent="0.25"/>
    <row r="10633" ht="15" customHeight="1" x14ac:dyDescent="0.25"/>
    <row r="10634" ht="15" customHeight="1" x14ac:dyDescent="0.25"/>
    <row r="10635" ht="15" customHeight="1" x14ac:dyDescent="0.25"/>
    <row r="10636" ht="15" customHeight="1" x14ac:dyDescent="0.25"/>
    <row r="10637" ht="15" customHeight="1" x14ac:dyDescent="0.25"/>
    <row r="10638" ht="15" customHeight="1" x14ac:dyDescent="0.25"/>
    <row r="10639" ht="15" customHeight="1" x14ac:dyDescent="0.25"/>
    <row r="10640" ht="15" customHeight="1" x14ac:dyDescent="0.25"/>
    <row r="10641" ht="15" customHeight="1" x14ac:dyDescent="0.25"/>
    <row r="10642" ht="15" customHeight="1" x14ac:dyDescent="0.25"/>
    <row r="10643" ht="15" customHeight="1" x14ac:dyDescent="0.25"/>
    <row r="10644" ht="15" customHeight="1" x14ac:dyDescent="0.25"/>
    <row r="10645" ht="15" customHeight="1" x14ac:dyDescent="0.25"/>
    <row r="10646" ht="15" customHeight="1" x14ac:dyDescent="0.25"/>
    <row r="10647" ht="15" customHeight="1" x14ac:dyDescent="0.25"/>
    <row r="10648" ht="15" customHeight="1" x14ac:dyDescent="0.25"/>
    <row r="10649" ht="15" customHeight="1" x14ac:dyDescent="0.25"/>
    <row r="10650" ht="15" customHeight="1" x14ac:dyDescent="0.25"/>
    <row r="10651" ht="15" customHeight="1" x14ac:dyDescent="0.25"/>
    <row r="10652" ht="15" customHeight="1" x14ac:dyDescent="0.25"/>
    <row r="10653" ht="15" customHeight="1" x14ac:dyDescent="0.25"/>
    <row r="10654" ht="15" customHeight="1" x14ac:dyDescent="0.25"/>
    <row r="10655" ht="15" customHeight="1" x14ac:dyDescent="0.25"/>
    <row r="10656" ht="15" customHeight="1" x14ac:dyDescent="0.25"/>
    <row r="10657" ht="15" customHeight="1" x14ac:dyDescent="0.25"/>
    <row r="10658" ht="15" customHeight="1" x14ac:dyDescent="0.25"/>
    <row r="10659" ht="15" customHeight="1" x14ac:dyDescent="0.25"/>
    <row r="10660" ht="15" customHeight="1" x14ac:dyDescent="0.25"/>
    <row r="10661" ht="15" customHeight="1" x14ac:dyDescent="0.25"/>
    <row r="10662" ht="15" customHeight="1" x14ac:dyDescent="0.25"/>
    <row r="10663" ht="15" customHeight="1" x14ac:dyDescent="0.25"/>
    <row r="10664" ht="15" customHeight="1" x14ac:dyDescent="0.25"/>
    <row r="10665" ht="15" customHeight="1" x14ac:dyDescent="0.25"/>
    <row r="10666" ht="15" customHeight="1" x14ac:dyDescent="0.25"/>
    <row r="10667" ht="15" customHeight="1" x14ac:dyDescent="0.25"/>
    <row r="10668" ht="15" customHeight="1" x14ac:dyDescent="0.25"/>
    <row r="10669" ht="15" customHeight="1" x14ac:dyDescent="0.25"/>
    <row r="10670" ht="15" customHeight="1" x14ac:dyDescent="0.25"/>
    <row r="10671" ht="15" customHeight="1" x14ac:dyDescent="0.25"/>
    <row r="10672" ht="15" customHeight="1" x14ac:dyDescent="0.25"/>
    <row r="10673" ht="15" customHeight="1" x14ac:dyDescent="0.25"/>
    <row r="10674" ht="15" customHeight="1" x14ac:dyDescent="0.25"/>
    <row r="10675" ht="15" customHeight="1" x14ac:dyDescent="0.25"/>
    <row r="10676" ht="15" customHeight="1" x14ac:dyDescent="0.25"/>
    <row r="10677" ht="15" customHeight="1" x14ac:dyDescent="0.25"/>
    <row r="10678" ht="15" customHeight="1" x14ac:dyDescent="0.25"/>
    <row r="10679" ht="15" customHeight="1" x14ac:dyDescent="0.25"/>
    <row r="10680" ht="15" customHeight="1" x14ac:dyDescent="0.25"/>
    <row r="10681" ht="15" customHeight="1" x14ac:dyDescent="0.25"/>
    <row r="10682" ht="15" customHeight="1" x14ac:dyDescent="0.25"/>
    <row r="10683" ht="15" customHeight="1" x14ac:dyDescent="0.25"/>
    <row r="10684" ht="15" customHeight="1" x14ac:dyDescent="0.25"/>
    <row r="10685" ht="15" customHeight="1" x14ac:dyDescent="0.25"/>
    <row r="10686" ht="15" customHeight="1" x14ac:dyDescent="0.25"/>
    <row r="10687" ht="15" customHeight="1" x14ac:dyDescent="0.25"/>
    <row r="10688" ht="15" customHeight="1" x14ac:dyDescent="0.25"/>
    <row r="10689" ht="15" customHeight="1" x14ac:dyDescent="0.25"/>
    <row r="10690" ht="15" customHeight="1" x14ac:dyDescent="0.25"/>
    <row r="10691" ht="15" customHeight="1" x14ac:dyDescent="0.25"/>
    <row r="10692" ht="15" customHeight="1" x14ac:dyDescent="0.25"/>
    <row r="10693" ht="15" customHeight="1" x14ac:dyDescent="0.25"/>
    <row r="10694" ht="15" customHeight="1" x14ac:dyDescent="0.25"/>
    <row r="10695" ht="15" customHeight="1" x14ac:dyDescent="0.25"/>
    <row r="10696" ht="15" customHeight="1" x14ac:dyDescent="0.25"/>
    <row r="10697" ht="15" customHeight="1" x14ac:dyDescent="0.25"/>
    <row r="10698" ht="15" customHeight="1" x14ac:dyDescent="0.25"/>
    <row r="10699" ht="15" customHeight="1" x14ac:dyDescent="0.25"/>
    <row r="10700" ht="15" customHeight="1" x14ac:dyDescent="0.25"/>
    <row r="10701" ht="15" customHeight="1" x14ac:dyDescent="0.25"/>
    <row r="10702" ht="15" customHeight="1" x14ac:dyDescent="0.25"/>
    <row r="10703" ht="15" customHeight="1" x14ac:dyDescent="0.25"/>
    <row r="10704" ht="15" customHeight="1" x14ac:dyDescent="0.25"/>
    <row r="10705" ht="15" customHeight="1" x14ac:dyDescent="0.25"/>
    <row r="10706" ht="15" customHeight="1" x14ac:dyDescent="0.25"/>
    <row r="10707" ht="15" customHeight="1" x14ac:dyDescent="0.25"/>
    <row r="10708" ht="15" customHeight="1" x14ac:dyDescent="0.25"/>
    <row r="10709" ht="15" customHeight="1" x14ac:dyDescent="0.25"/>
    <row r="10710" ht="15" customHeight="1" x14ac:dyDescent="0.25"/>
    <row r="10711" ht="15" customHeight="1" x14ac:dyDescent="0.25"/>
    <row r="10712" ht="15" customHeight="1" x14ac:dyDescent="0.25"/>
    <row r="10713" ht="15" customHeight="1" x14ac:dyDescent="0.25"/>
    <row r="10714" ht="15" customHeight="1" x14ac:dyDescent="0.25"/>
    <row r="10715" ht="15" customHeight="1" x14ac:dyDescent="0.25"/>
    <row r="10716" ht="15" customHeight="1" x14ac:dyDescent="0.25"/>
    <row r="10717" ht="15" customHeight="1" x14ac:dyDescent="0.25"/>
    <row r="10718" ht="15" customHeight="1" x14ac:dyDescent="0.25"/>
    <row r="10719" ht="15" customHeight="1" x14ac:dyDescent="0.25"/>
    <row r="10720" ht="15" customHeight="1" x14ac:dyDescent="0.25"/>
    <row r="10721" ht="15" customHeight="1" x14ac:dyDescent="0.25"/>
    <row r="10722" ht="15" customHeight="1" x14ac:dyDescent="0.25"/>
    <row r="10723" ht="15" customHeight="1" x14ac:dyDescent="0.25"/>
    <row r="10724" ht="15" customHeight="1" x14ac:dyDescent="0.25"/>
    <row r="10725" ht="15" customHeight="1" x14ac:dyDescent="0.25"/>
    <row r="10726" ht="15" customHeight="1" x14ac:dyDescent="0.25"/>
    <row r="10727" ht="15" customHeight="1" x14ac:dyDescent="0.25"/>
    <row r="10728" ht="15" customHeight="1" x14ac:dyDescent="0.25"/>
    <row r="10729" ht="15" customHeight="1" x14ac:dyDescent="0.25"/>
    <row r="10730" ht="15" customHeight="1" x14ac:dyDescent="0.25"/>
    <row r="10731" ht="15" customHeight="1" x14ac:dyDescent="0.25"/>
    <row r="10732" ht="15" customHeight="1" x14ac:dyDescent="0.25"/>
    <row r="10733" ht="15" customHeight="1" x14ac:dyDescent="0.25"/>
    <row r="10734" ht="15" customHeight="1" x14ac:dyDescent="0.25"/>
    <row r="10735" ht="15" customHeight="1" x14ac:dyDescent="0.25"/>
    <row r="10736" ht="15" customHeight="1" x14ac:dyDescent="0.25"/>
    <row r="10737" ht="15" customHeight="1" x14ac:dyDescent="0.25"/>
    <row r="10738" ht="15" customHeight="1" x14ac:dyDescent="0.25"/>
    <row r="10739" ht="15" customHeight="1" x14ac:dyDescent="0.25"/>
    <row r="10740" ht="15" customHeight="1" x14ac:dyDescent="0.25"/>
    <row r="10741" ht="15" customHeight="1" x14ac:dyDescent="0.25"/>
    <row r="10742" ht="15" customHeight="1" x14ac:dyDescent="0.25"/>
    <row r="10743" ht="15" customHeight="1" x14ac:dyDescent="0.25"/>
    <row r="10744" ht="15" customHeight="1" x14ac:dyDescent="0.25"/>
    <row r="10745" ht="15" customHeight="1" x14ac:dyDescent="0.25"/>
    <row r="10746" ht="15" customHeight="1" x14ac:dyDescent="0.25"/>
    <row r="10747" ht="15" customHeight="1" x14ac:dyDescent="0.25"/>
    <row r="10748" ht="15" customHeight="1" x14ac:dyDescent="0.25"/>
    <row r="10749" ht="15" customHeight="1" x14ac:dyDescent="0.25"/>
    <row r="10750" ht="15" customHeight="1" x14ac:dyDescent="0.25"/>
    <row r="10751" ht="15" customHeight="1" x14ac:dyDescent="0.25"/>
    <row r="10752" ht="15" customHeight="1" x14ac:dyDescent="0.25"/>
    <row r="10753" ht="15" customHeight="1" x14ac:dyDescent="0.25"/>
    <row r="10754" ht="15" customHeight="1" x14ac:dyDescent="0.25"/>
    <row r="10755" ht="15" customHeight="1" x14ac:dyDescent="0.25"/>
    <row r="10756" ht="15" customHeight="1" x14ac:dyDescent="0.25"/>
    <row r="10757" ht="15" customHeight="1" x14ac:dyDescent="0.25"/>
    <row r="10758" ht="15" customHeight="1" x14ac:dyDescent="0.25"/>
    <row r="10759" ht="15" customHeight="1" x14ac:dyDescent="0.25"/>
    <row r="10760" ht="15" customHeight="1" x14ac:dyDescent="0.25"/>
    <row r="10761" ht="15" customHeight="1" x14ac:dyDescent="0.25"/>
    <row r="10762" ht="15" customHeight="1" x14ac:dyDescent="0.25"/>
    <row r="10763" ht="15" customHeight="1" x14ac:dyDescent="0.25"/>
    <row r="10764" ht="15" customHeight="1" x14ac:dyDescent="0.25"/>
    <row r="10765" ht="15" customHeight="1" x14ac:dyDescent="0.25"/>
    <row r="10766" ht="15" customHeight="1" x14ac:dyDescent="0.25"/>
    <row r="10767" ht="15" customHeight="1" x14ac:dyDescent="0.25"/>
    <row r="10768" ht="15" customHeight="1" x14ac:dyDescent="0.25"/>
    <row r="10769" ht="15" customHeight="1" x14ac:dyDescent="0.25"/>
    <row r="10770" ht="15" customHeight="1" x14ac:dyDescent="0.25"/>
    <row r="10771" ht="15" customHeight="1" x14ac:dyDescent="0.25"/>
    <row r="10772" ht="15" customHeight="1" x14ac:dyDescent="0.25"/>
    <row r="10773" ht="15" customHeight="1" x14ac:dyDescent="0.25"/>
    <row r="10774" ht="15" customHeight="1" x14ac:dyDescent="0.25"/>
    <row r="10775" ht="15" customHeight="1" x14ac:dyDescent="0.25"/>
    <row r="10776" ht="15" customHeight="1" x14ac:dyDescent="0.25"/>
    <row r="10777" ht="15" customHeight="1" x14ac:dyDescent="0.25"/>
    <row r="10778" ht="15" customHeight="1" x14ac:dyDescent="0.25"/>
    <row r="10779" ht="15" customHeight="1" x14ac:dyDescent="0.25"/>
    <row r="10780" ht="15" customHeight="1" x14ac:dyDescent="0.25"/>
    <row r="10781" ht="15" customHeight="1" x14ac:dyDescent="0.25"/>
    <row r="10782" ht="15" customHeight="1" x14ac:dyDescent="0.25"/>
    <row r="10783" ht="15" customHeight="1" x14ac:dyDescent="0.25"/>
    <row r="10784" ht="15" customHeight="1" x14ac:dyDescent="0.25"/>
    <row r="10785" ht="15" customHeight="1" x14ac:dyDescent="0.25"/>
    <row r="10786" ht="15" customHeight="1" x14ac:dyDescent="0.25"/>
    <row r="10787" ht="15" customHeight="1" x14ac:dyDescent="0.25"/>
    <row r="10788" ht="15" customHeight="1" x14ac:dyDescent="0.25"/>
    <row r="10789" ht="15" customHeight="1" x14ac:dyDescent="0.25"/>
    <row r="10790" ht="15" customHeight="1" x14ac:dyDescent="0.25"/>
    <row r="10791" ht="15" customHeight="1" x14ac:dyDescent="0.25"/>
    <row r="10792" ht="15" customHeight="1" x14ac:dyDescent="0.25"/>
    <row r="10793" ht="15" customHeight="1" x14ac:dyDescent="0.25"/>
    <row r="10794" ht="15" customHeight="1" x14ac:dyDescent="0.25"/>
    <row r="10795" ht="15" customHeight="1" x14ac:dyDescent="0.25"/>
    <row r="10796" ht="15" customHeight="1" x14ac:dyDescent="0.25"/>
    <row r="10797" ht="15" customHeight="1" x14ac:dyDescent="0.25"/>
    <row r="10798" ht="15" customHeight="1" x14ac:dyDescent="0.25"/>
    <row r="10799" ht="15" customHeight="1" x14ac:dyDescent="0.25"/>
    <row r="10800" ht="15" customHeight="1" x14ac:dyDescent="0.25"/>
    <row r="10801" ht="15" customHeight="1" x14ac:dyDescent="0.25"/>
    <row r="10802" ht="15" customHeight="1" x14ac:dyDescent="0.25"/>
    <row r="10803" ht="15" customHeight="1" x14ac:dyDescent="0.25"/>
    <row r="10804" ht="15" customHeight="1" x14ac:dyDescent="0.25"/>
    <row r="10805" ht="15" customHeight="1" x14ac:dyDescent="0.25"/>
    <row r="10806" ht="15" customHeight="1" x14ac:dyDescent="0.25"/>
    <row r="10807" ht="15" customHeight="1" x14ac:dyDescent="0.25"/>
    <row r="10808" ht="15" customHeight="1" x14ac:dyDescent="0.25"/>
    <row r="10809" ht="15" customHeight="1" x14ac:dyDescent="0.25"/>
    <row r="10810" ht="15" customHeight="1" x14ac:dyDescent="0.25"/>
    <row r="10811" ht="15" customHeight="1" x14ac:dyDescent="0.25"/>
    <row r="10812" ht="15" customHeight="1" x14ac:dyDescent="0.25"/>
    <row r="10813" ht="15" customHeight="1" x14ac:dyDescent="0.25"/>
    <row r="10814" ht="15" customHeight="1" x14ac:dyDescent="0.25"/>
    <row r="10815" ht="15" customHeight="1" x14ac:dyDescent="0.25"/>
    <row r="10816" ht="15" customHeight="1" x14ac:dyDescent="0.25"/>
    <row r="10817" ht="15" customHeight="1" x14ac:dyDescent="0.25"/>
    <row r="10818" ht="15" customHeight="1" x14ac:dyDescent="0.25"/>
    <row r="10819" ht="15" customHeight="1" x14ac:dyDescent="0.25"/>
    <row r="10820" ht="15" customHeight="1" x14ac:dyDescent="0.25"/>
    <row r="10821" ht="15" customHeight="1" x14ac:dyDescent="0.25"/>
    <row r="10822" ht="15" customHeight="1" x14ac:dyDescent="0.25"/>
    <row r="10823" ht="15" customHeight="1" x14ac:dyDescent="0.25"/>
    <row r="10824" ht="15" customHeight="1" x14ac:dyDescent="0.25"/>
    <row r="10825" ht="15" customHeight="1" x14ac:dyDescent="0.25"/>
    <row r="10826" ht="15" customHeight="1" x14ac:dyDescent="0.25"/>
    <row r="10827" ht="15" customHeight="1" x14ac:dyDescent="0.25"/>
    <row r="10828" ht="15" customHeight="1" x14ac:dyDescent="0.25"/>
    <row r="10829" ht="15" customHeight="1" x14ac:dyDescent="0.25"/>
    <row r="10830" ht="15" customHeight="1" x14ac:dyDescent="0.25"/>
    <row r="10831" ht="15" customHeight="1" x14ac:dyDescent="0.25"/>
    <row r="10832" ht="15" customHeight="1" x14ac:dyDescent="0.25"/>
    <row r="10833" ht="15" customHeight="1" x14ac:dyDescent="0.25"/>
    <row r="10834" ht="15" customHeight="1" x14ac:dyDescent="0.25"/>
    <row r="10835" ht="15" customHeight="1" x14ac:dyDescent="0.25"/>
    <row r="10836" ht="15" customHeight="1" x14ac:dyDescent="0.25"/>
    <row r="10837" ht="15" customHeight="1" x14ac:dyDescent="0.25"/>
    <row r="10838" ht="15" customHeight="1" x14ac:dyDescent="0.25"/>
    <row r="10839" ht="15" customHeight="1" x14ac:dyDescent="0.25"/>
    <row r="10840" ht="15" customHeight="1" x14ac:dyDescent="0.25"/>
    <row r="10841" ht="15" customHeight="1" x14ac:dyDescent="0.25"/>
    <row r="10842" ht="15" customHeight="1" x14ac:dyDescent="0.25"/>
    <row r="10843" ht="15" customHeight="1" x14ac:dyDescent="0.25"/>
    <row r="10844" ht="15" customHeight="1" x14ac:dyDescent="0.25"/>
    <row r="10845" ht="15" customHeight="1" x14ac:dyDescent="0.25"/>
    <row r="10846" ht="15" customHeight="1" x14ac:dyDescent="0.25"/>
    <row r="10847" ht="15" customHeight="1" x14ac:dyDescent="0.25"/>
    <row r="10848" ht="15" customHeight="1" x14ac:dyDescent="0.25"/>
    <row r="10849" ht="15" customHeight="1" x14ac:dyDescent="0.25"/>
    <row r="10850" ht="15" customHeight="1" x14ac:dyDescent="0.25"/>
    <row r="10851" ht="15" customHeight="1" x14ac:dyDescent="0.25"/>
    <row r="10852" ht="15" customHeight="1" x14ac:dyDescent="0.25"/>
    <row r="10853" ht="15" customHeight="1" x14ac:dyDescent="0.25"/>
    <row r="10854" ht="15" customHeight="1" x14ac:dyDescent="0.25"/>
    <row r="10855" ht="15" customHeight="1" x14ac:dyDescent="0.25"/>
    <row r="10856" ht="15" customHeight="1" x14ac:dyDescent="0.25"/>
    <row r="10857" ht="15" customHeight="1" x14ac:dyDescent="0.25"/>
    <row r="10858" ht="15" customHeight="1" x14ac:dyDescent="0.25"/>
    <row r="10859" ht="15" customHeight="1" x14ac:dyDescent="0.25"/>
    <row r="10860" ht="15" customHeight="1" x14ac:dyDescent="0.25"/>
    <row r="10861" ht="15" customHeight="1" x14ac:dyDescent="0.25"/>
    <row r="10862" ht="15" customHeight="1" x14ac:dyDescent="0.25"/>
    <row r="10863" ht="15" customHeight="1" x14ac:dyDescent="0.25"/>
    <row r="10864" ht="15" customHeight="1" x14ac:dyDescent="0.25"/>
    <row r="10865" ht="15" customHeight="1" x14ac:dyDescent="0.25"/>
    <row r="10866" ht="15" customHeight="1" x14ac:dyDescent="0.25"/>
    <row r="10867" ht="15" customHeight="1" x14ac:dyDescent="0.25"/>
    <row r="10868" ht="15" customHeight="1" x14ac:dyDescent="0.25"/>
    <row r="10869" ht="15" customHeight="1" x14ac:dyDescent="0.25"/>
    <row r="10870" ht="15" customHeight="1" x14ac:dyDescent="0.25"/>
    <row r="10871" ht="15" customHeight="1" x14ac:dyDescent="0.25"/>
    <row r="10872" ht="15" customHeight="1" x14ac:dyDescent="0.25"/>
    <row r="10873" ht="15" customHeight="1" x14ac:dyDescent="0.25"/>
    <row r="10874" ht="15" customHeight="1" x14ac:dyDescent="0.25"/>
    <row r="10875" ht="15" customHeight="1" x14ac:dyDescent="0.25"/>
    <row r="10876" ht="15" customHeight="1" x14ac:dyDescent="0.25"/>
    <row r="10877" ht="15" customHeight="1" x14ac:dyDescent="0.25"/>
    <row r="10878" ht="15" customHeight="1" x14ac:dyDescent="0.25"/>
    <row r="10879" ht="15" customHeight="1" x14ac:dyDescent="0.25"/>
    <row r="10880" ht="15" customHeight="1" x14ac:dyDescent="0.25"/>
    <row r="10881" ht="15" customHeight="1" x14ac:dyDescent="0.25"/>
    <row r="10882" ht="15" customHeight="1" x14ac:dyDescent="0.25"/>
    <row r="10883" ht="15" customHeight="1" x14ac:dyDescent="0.25"/>
    <row r="10884" ht="15" customHeight="1" x14ac:dyDescent="0.25"/>
    <row r="10885" ht="15" customHeight="1" x14ac:dyDescent="0.25"/>
    <row r="10886" ht="15" customHeight="1" x14ac:dyDescent="0.25"/>
    <row r="10887" ht="15" customHeight="1" x14ac:dyDescent="0.25"/>
    <row r="10888" ht="15" customHeight="1" x14ac:dyDescent="0.25"/>
    <row r="10889" ht="15" customHeight="1" x14ac:dyDescent="0.25"/>
    <row r="10890" ht="15" customHeight="1" x14ac:dyDescent="0.25"/>
    <row r="10891" ht="15" customHeight="1" x14ac:dyDescent="0.25"/>
    <row r="10892" ht="15" customHeight="1" x14ac:dyDescent="0.25"/>
    <row r="10893" ht="15" customHeight="1" x14ac:dyDescent="0.25"/>
    <row r="10894" ht="15" customHeight="1" x14ac:dyDescent="0.25"/>
    <row r="10895" ht="15" customHeight="1" x14ac:dyDescent="0.25"/>
    <row r="10896" ht="15" customHeight="1" x14ac:dyDescent="0.25"/>
    <row r="10897" ht="15" customHeight="1" x14ac:dyDescent="0.25"/>
    <row r="10898" ht="15" customHeight="1" x14ac:dyDescent="0.25"/>
    <row r="10899" ht="15" customHeight="1" x14ac:dyDescent="0.25"/>
    <row r="10900" ht="15" customHeight="1" x14ac:dyDescent="0.25"/>
    <row r="10901" ht="15" customHeight="1" x14ac:dyDescent="0.25"/>
    <row r="10902" ht="15" customHeight="1" x14ac:dyDescent="0.25"/>
    <row r="10903" ht="15" customHeight="1" x14ac:dyDescent="0.25"/>
    <row r="10904" ht="15" customHeight="1" x14ac:dyDescent="0.25"/>
    <row r="10905" ht="15" customHeight="1" x14ac:dyDescent="0.25"/>
    <row r="10906" ht="15" customHeight="1" x14ac:dyDescent="0.25"/>
    <row r="10907" ht="15" customHeight="1" x14ac:dyDescent="0.25"/>
    <row r="10908" ht="15" customHeight="1" x14ac:dyDescent="0.25"/>
    <row r="10909" ht="15" customHeight="1" x14ac:dyDescent="0.25"/>
    <row r="10910" ht="15" customHeight="1" x14ac:dyDescent="0.25"/>
    <row r="10911" ht="15" customHeight="1" x14ac:dyDescent="0.25"/>
    <row r="10912" ht="15" customHeight="1" x14ac:dyDescent="0.25"/>
    <row r="10913" ht="15" customHeight="1" x14ac:dyDescent="0.25"/>
    <row r="10914" ht="15" customHeight="1" x14ac:dyDescent="0.25"/>
    <row r="10915" ht="15" customHeight="1" x14ac:dyDescent="0.25"/>
    <row r="10916" ht="15" customHeight="1" x14ac:dyDescent="0.25"/>
    <row r="10917" ht="15" customHeight="1" x14ac:dyDescent="0.25"/>
    <row r="10918" ht="15" customHeight="1" x14ac:dyDescent="0.25"/>
    <row r="10919" ht="15" customHeight="1" x14ac:dyDescent="0.25"/>
    <row r="10920" ht="15" customHeight="1" x14ac:dyDescent="0.25"/>
    <row r="10921" ht="15" customHeight="1" x14ac:dyDescent="0.25"/>
    <row r="10922" ht="15" customHeight="1" x14ac:dyDescent="0.25"/>
    <row r="10923" ht="15" customHeight="1" x14ac:dyDescent="0.25"/>
    <row r="10924" ht="15" customHeight="1" x14ac:dyDescent="0.25"/>
    <row r="10925" ht="15" customHeight="1" x14ac:dyDescent="0.25"/>
    <row r="10926" ht="15" customHeight="1" x14ac:dyDescent="0.25"/>
    <row r="10927" ht="15" customHeight="1" x14ac:dyDescent="0.25"/>
    <row r="10928" ht="15" customHeight="1" x14ac:dyDescent="0.25"/>
    <row r="10929" ht="15" customHeight="1" x14ac:dyDescent="0.25"/>
    <row r="10930" ht="15" customHeight="1" x14ac:dyDescent="0.25"/>
    <row r="10931" ht="15" customHeight="1" x14ac:dyDescent="0.25"/>
    <row r="10932" ht="15" customHeight="1" x14ac:dyDescent="0.25"/>
    <row r="10933" ht="15" customHeight="1" x14ac:dyDescent="0.25"/>
    <row r="10934" ht="15" customHeight="1" x14ac:dyDescent="0.25"/>
    <row r="10935" ht="15" customHeight="1" x14ac:dyDescent="0.25"/>
    <row r="10936" ht="15" customHeight="1" x14ac:dyDescent="0.25"/>
    <row r="10937" ht="15" customHeight="1" x14ac:dyDescent="0.25"/>
    <row r="10938" ht="15" customHeight="1" x14ac:dyDescent="0.25"/>
    <row r="10939" ht="15" customHeight="1" x14ac:dyDescent="0.25"/>
    <row r="10940" ht="15" customHeight="1" x14ac:dyDescent="0.25"/>
    <row r="10941" ht="15" customHeight="1" x14ac:dyDescent="0.25"/>
    <row r="10942" ht="15" customHeight="1" x14ac:dyDescent="0.25"/>
    <row r="10943" ht="15" customHeight="1" x14ac:dyDescent="0.25"/>
    <row r="10944" ht="15" customHeight="1" x14ac:dyDescent="0.25"/>
    <row r="10945" ht="15" customHeight="1" x14ac:dyDescent="0.25"/>
    <row r="10946" ht="15" customHeight="1" x14ac:dyDescent="0.25"/>
    <row r="10947" ht="15" customHeight="1" x14ac:dyDescent="0.25"/>
    <row r="10948" ht="15" customHeight="1" x14ac:dyDescent="0.25"/>
    <row r="10949" ht="15" customHeight="1" x14ac:dyDescent="0.25"/>
    <row r="10950" ht="15" customHeight="1" x14ac:dyDescent="0.25"/>
    <row r="10951" ht="15" customHeight="1" x14ac:dyDescent="0.25"/>
    <row r="10952" ht="15" customHeight="1" x14ac:dyDescent="0.25"/>
    <row r="10953" ht="15" customHeight="1" x14ac:dyDescent="0.25"/>
    <row r="10954" ht="15" customHeight="1" x14ac:dyDescent="0.25"/>
    <row r="10955" ht="15" customHeight="1" x14ac:dyDescent="0.25"/>
    <row r="10956" ht="15" customHeight="1" x14ac:dyDescent="0.25"/>
    <row r="10957" ht="15" customHeight="1" x14ac:dyDescent="0.25"/>
    <row r="10958" ht="15" customHeight="1" x14ac:dyDescent="0.25"/>
    <row r="10959" ht="15" customHeight="1" x14ac:dyDescent="0.25"/>
    <row r="10960" ht="15" customHeight="1" x14ac:dyDescent="0.25"/>
    <row r="10961" ht="15" customHeight="1" x14ac:dyDescent="0.25"/>
    <row r="10962" ht="15" customHeight="1" x14ac:dyDescent="0.25"/>
    <row r="10963" ht="15" customHeight="1" x14ac:dyDescent="0.25"/>
    <row r="10964" ht="15" customHeight="1" x14ac:dyDescent="0.25"/>
    <row r="10965" ht="15" customHeight="1" x14ac:dyDescent="0.25"/>
    <row r="10966" ht="15" customHeight="1" x14ac:dyDescent="0.25"/>
    <row r="10967" ht="15" customHeight="1" x14ac:dyDescent="0.25"/>
    <row r="10968" ht="15" customHeight="1" x14ac:dyDescent="0.25"/>
    <row r="10969" ht="15" customHeight="1" x14ac:dyDescent="0.25"/>
    <row r="10970" ht="15" customHeight="1" x14ac:dyDescent="0.25"/>
    <row r="10971" ht="15" customHeight="1" x14ac:dyDescent="0.25"/>
    <row r="10972" ht="15" customHeight="1" x14ac:dyDescent="0.25"/>
    <row r="10973" ht="15" customHeight="1" x14ac:dyDescent="0.25"/>
    <row r="10974" ht="15" customHeight="1" x14ac:dyDescent="0.25"/>
    <row r="10975" ht="15" customHeight="1" x14ac:dyDescent="0.25"/>
    <row r="10976" ht="15" customHeight="1" x14ac:dyDescent="0.25"/>
    <row r="10977" ht="15" customHeight="1" x14ac:dyDescent="0.25"/>
    <row r="10978" ht="15" customHeight="1" x14ac:dyDescent="0.25"/>
    <row r="10979" ht="15" customHeight="1" x14ac:dyDescent="0.25"/>
    <row r="10980" ht="15" customHeight="1" x14ac:dyDescent="0.25"/>
    <row r="10981" ht="15" customHeight="1" x14ac:dyDescent="0.25"/>
    <row r="10982" ht="15" customHeight="1" x14ac:dyDescent="0.25"/>
    <row r="10983" ht="15" customHeight="1" x14ac:dyDescent="0.25"/>
    <row r="10984" ht="15" customHeight="1" x14ac:dyDescent="0.25"/>
    <row r="10985" ht="15" customHeight="1" x14ac:dyDescent="0.25"/>
    <row r="10986" ht="15" customHeight="1" x14ac:dyDescent="0.25"/>
    <row r="10987" ht="15" customHeight="1" x14ac:dyDescent="0.25"/>
    <row r="10988" ht="15" customHeight="1" x14ac:dyDescent="0.25"/>
    <row r="10989" ht="15" customHeight="1" x14ac:dyDescent="0.25"/>
    <row r="10990" ht="15" customHeight="1" x14ac:dyDescent="0.25"/>
    <row r="10991" ht="15" customHeight="1" x14ac:dyDescent="0.25"/>
    <row r="10992" ht="15" customHeight="1" x14ac:dyDescent="0.25"/>
    <row r="10993" ht="15" customHeight="1" x14ac:dyDescent="0.25"/>
    <row r="10994" ht="15" customHeight="1" x14ac:dyDescent="0.25"/>
    <row r="10995" ht="15" customHeight="1" x14ac:dyDescent="0.25"/>
    <row r="10996" ht="15" customHeight="1" x14ac:dyDescent="0.25"/>
    <row r="10997" ht="15" customHeight="1" x14ac:dyDescent="0.25"/>
    <row r="10998" ht="15" customHeight="1" x14ac:dyDescent="0.25"/>
    <row r="10999" ht="15" customHeight="1" x14ac:dyDescent="0.25"/>
    <row r="11000" ht="15" customHeight="1" x14ac:dyDescent="0.25"/>
    <row r="11001" ht="15" customHeight="1" x14ac:dyDescent="0.25"/>
    <row r="11002" ht="15" customHeight="1" x14ac:dyDescent="0.25"/>
    <row r="11003" ht="15" customHeight="1" x14ac:dyDescent="0.25"/>
    <row r="11004" ht="15" customHeight="1" x14ac:dyDescent="0.25"/>
    <row r="11005" ht="15" customHeight="1" x14ac:dyDescent="0.25"/>
    <row r="11006" ht="15" customHeight="1" x14ac:dyDescent="0.25"/>
    <row r="11007" ht="15" customHeight="1" x14ac:dyDescent="0.25"/>
    <row r="11008" ht="15" customHeight="1" x14ac:dyDescent="0.25"/>
    <row r="11009" ht="15" customHeight="1" x14ac:dyDescent="0.25"/>
    <row r="11010" ht="15" customHeight="1" x14ac:dyDescent="0.25"/>
    <row r="11011" ht="15" customHeight="1" x14ac:dyDescent="0.25"/>
    <row r="11012" ht="15" customHeight="1" x14ac:dyDescent="0.25"/>
    <row r="11013" ht="15" customHeight="1" x14ac:dyDescent="0.25"/>
    <row r="11014" ht="15" customHeight="1" x14ac:dyDescent="0.25"/>
    <row r="11015" ht="15" customHeight="1" x14ac:dyDescent="0.25"/>
    <row r="11016" ht="15" customHeight="1" x14ac:dyDescent="0.25"/>
    <row r="11017" ht="15" customHeight="1" x14ac:dyDescent="0.25"/>
    <row r="11018" ht="15" customHeight="1" x14ac:dyDescent="0.25"/>
    <row r="11019" ht="15" customHeight="1" x14ac:dyDescent="0.25"/>
    <row r="11020" ht="15" customHeight="1" x14ac:dyDescent="0.25"/>
    <row r="11021" ht="15" customHeight="1" x14ac:dyDescent="0.25"/>
    <row r="11022" ht="15" customHeight="1" x14ac:dyDescent="0.25"/>
    <row r="11023" ht="15" customHeight="1" x14ac:dyDescent="0.25"/>
    <row r="11024" ht="15" customHeight="1" x14ac:dyDescent="0.25"/>
    <row r="11025" ht="15" customHeight="1" x14ac:dyDescent="0.25"/>
    <row r="11026" ht="15" customHeight="1" x14ac:dyDescent="0.25"/>
    <row r="11027" ht="15" customHeight="1" x14ac:dyDescent="0.25"/>
    <row r="11028" ht="15" customHeight="1" x14ac:dyDescent="0.25"/>
    <row r="11029" ht="15" customHeight="1" x14ac:dyDescent="0.25"/>
    <row r="11030" ht="15" customHeight="1" x14ac:dyDescent="0.25"/>
    <row r="11031" ht="15" customHeight="1" x14ac:dyDescent="0.25"/>
    <row r="11032" ht="15" customHeight="1" x14ac:dyDescent="0.25"/>
    <row r="11033" ht="15" customHeight="1" x14ac:dyDescent="0.25"/>
    <row r="11034" ht="15" customHeight="1" x14ac:dyDescent="0.25"/>
    <row r="11035" ht="15" customHeight="1" x14ac:dyDescent="0.25"/>
    <row r="11036" ht="15" customHeight="1" x14ac:dyDescent="0.25"/>
    <row r="11037" ht="15" customHeight="1" x14ac:dyDescent="0.25"/>
    <row r="11038" ht="15" customHeight="1" x14ac:dyDescent="0.25"/>
    <row r="11039" ht="15" customHeight="1" x14ac:dyDescent="0.25"/>
    <row r="11040" ht="15" customHeight="1" x14ac:dyDescent="0.25"/>
    <row r="11041" ht="15" customHeight="1" x14ac:dyDescent="0.25"/>
    <row r="11042" ht="15" customHeight="1" x14ac:dyDescent="0.25"/>
    <row r="11043" ht="15" customHeight="1" x14ac:dyDescent="0.25"/>
    <row r="11044" ht="15" customHeight="1" x14ac:dyDescent="0.25"/>
    <row r="11045" ht="15" customHeight="1" x14ac:dyDescent="0.25"/>
    <row r="11046" ht="15" customHeight="1" x14ac:dyDescent="0.25"/>
    <row r="11047" ht="15" customHeight="1" x14ac:dyDescent="0.25"/>
    <row r="11048" ht="15" customHeight="1" x14ac:dyDescent="0.25"/>
    <row r="11049" ht="15" customHeight="1" x14ac:dyDescent="0.25"/>
    <row r="11050" ht="15" customHeight="1" x14ac:dyDescent="0.25"/>
    <row r="11051" ht="15" customHeight="1" x14ac:dyDescent="0.25"/>
    <row r="11052" ht="15" customHeight="1" x14ac:dyDescent="0.25"/>
    <row r="11053" ht="15" customHeight="1" x14ac:dyDescent="0.25"/>
    <row r="11054" ht="15" customHeight="1" x14ac:dyDescent="0.25"/>
    <row r="11055" ht="15" customHeight="1" x14ac:dyDescent="0.25"/>
    <row r="11056" ht="15" customHeight="1" x14ac:dyDescent="0.25"/>
    <row r="11057" ht="15" customHeight="1" x14ac:dyDescent="0.25"/>
    <row r="11058" ht="15" customHeight="1" x14ac:dyDescent="0.25"/>
    <row r="11059" ht="15" customHeight="1" x14ac:dyDescent="0.25"/>
    <row r="11060" ht="15" customHeight="1" x14ac:dyDescent="0.25"/>
    <row r="11061" ht="15" customHeight="1" x14ac:dyDescent="0.25"/>
    <row r="11062" ht="15" customHeight="1" x14ac:dyDescent="0.25"/>
    <row r="11063" ht="15" customHeight="1" x14ac:dyDescent="0.25"/>
    <row r="11064" ht="15" customHeight="1" x14ac:dyDescent="0.25"/>
    <row r="11065" ht="15" customHeight="1" x14ac:dyDescent="0.25"/>
    <row r="11066" ht="15" customHeight="1" x14ac:dyDescent="0.25"/>
    <row r="11067" ht="15" customHeight="1" x14ac:dyDescent="0.25"/>
    <row r="11068" ht="15" customHeight="1" x14ac:dyDescent="0.25"/>
    <row r="11069" ht="15" customHeight="1" x14ac:dyDescent="0.25"/>
    <row r="11070" ht="15" customHeight="1" x14ac:dyDescent="0.25"/>
    <row r="11071" ht="15" customHeight="1" x14ac:dyDescent="0.25"/>
    <row r="11072" ht="15" customHeight="1" x14ac:dyDescent="0.25"/>
    <row r="11073" ht="15" customHeight="1" x14ac:dyDescent="0.25"/>
    <row r="11074" ht="15" customHeight="1" x14ac:dyDescent="0.25"/>
    <row r="11075" ht="15" customHeight="1" x14ac:dyDescent="0.25"/>
    <row r="11076" ht="15" customHeight="1" x14ac:dyDescent="0.25"/>
    <row r="11077" ht="15" customHeight="1" x14ac:dyDescent="0.25"/>
    <row r="11078" ht="15" customHeight="1" x14ac:dyDescent="0.25"/>
    <row r="11079" ht="15" customHeight="1" x14ac:dyDescent="0.25"/>
    <row r="11080" ht="15" customHeight="1" x14ac:dyDescent="0.25"/>
    <row r="11081" ht="15" customHeight="1" x14ac:dyDescent="0.25"/>
    <row r="11082" ht="15" customHeight="1" x14ac:dyDescent="0.25"/>
    <row r="11083" ht="15" customHeight="1" x14ac:dyDescent="0.25"/>
    <row r="11084" ht="15" customHeight="1" x14ac:dyDescent="0.25"/>
    <row r="11085" ht="15" customHeight="1" x14ac:dyDescent="0.25"/>
    <row r="11086" ht="15" customHeight="1" x14ac:dyDescent="0.25"/>
    <row r="11087" ht="15" customHeight="1" x14ac:dyDescent="0.25"/>
    <row r="11088" ht="15" customHeight="1" x14ac:dyDescent="0.25"/>
    <row r="11089" ht="15" customHeight="1" x14ac:dyDescent="0.25"/>
    <row r="11090" ht="15" customHeight="1" x14ac:dyDescent="0.25"/>
    <row r="11091" ht="15" customHeight="1" x14ac:dyDescent="0.25"/>
    <row r="11092" ht="15" customHeight="1" x14ac:dyDescent="0.25"/>
    <row r="11093" ht="15" customHeight="1" x14ac:dyDescent="0.25"/>
    <row r="11094" ht="15" customHeight="1" x14ac:dyDescent="0.25"/>
    <row r="11095" ht="15" customHeight="1" x14ac:dyDescent="0.25"/>
    <row r="11096" ht="15" customHeight="1" x14ac:dyDescent="0.25"/>
    <row r="11097" ht="15" customHeight="1" x14ac:dyDescent="0.25"/>
    <row r="11098" ht="15" customHeight="1" x14ac:dyDescent="0.25"/>
    <row r="11099" ht="15" customHeight="1" x14ac:dyDescent="0.25"/>
    <row r="11100" ht="15" customHeight="1" x14ac:dyDescent="0.25"/>
    <row r="11101" ht="15" customHeight="1" x14ac:dyDescent="0.25"/>
    <row r="11102" ht="15" customHeight="1" x14ac:dyDescent="0.25"/>
    <row r="11103" ht="15" customHeight="1" x14ac:dyDescent="0.25"/>
    <row r="11104" ht="15" customHeight="1" x14ac:dyDescent="0.25"/>
    <row r="11105" ht="15" customHeight="1" x14ac:dyDescent="0.25"/>
    <row r="11106" ht="15" customHeight="1" x14ac:dyDescent="0.25"/>
    <row r="11107" ht="15" customHeight="1" x14ac:dyDescent="0.25"/>
    <row r="11108" ht="15" customHeight="1" x14ac:dyDescent="0.25"/>
    <row r="11109" ht="15" customHeight="1" x14ac:dyDescent="0.25"/>
    <row r="11110" ht="15" customHeight="1" x14ac:dyDescent="0.25"/>
    <row r="11111" ht="15" customHeight="1" x14ac:dyDescent="0.25"/>
    <row r="11112" ht="15" customHeight="1" x14ac:dyDescent="0.25"/>
    <row r="11113" ht="15" customHeight="1" x14ac:dyDescent="0.25"/>
    <row r="11114" ht="15" customHeight="1" x14ac:dyDescent="0.25"/>
    <row r="11115" ht="15" customHeight="1" x14ac:dyDescent="0.25"/>
    <row r="11116" ht="15" customHeight="1" x14ac:dyDescent="0.25"/>
    <row r="11117" ht="15" customHeight="1" x14ac:dyDescent="0.25"/>
    <row r="11118" ht="15" customHeight="1" x14ac:dyDescent="0.25"/>
    <row r="11119" ht="15" customHeight="1" x14ac:dyDescent="0.25"/>
    <row r="11120" ht="15" customHeight="1" x14ac:dyDescent="0.25"/>
    <row r="11121" ht="15" customHeight="1" x14ac:dyDescent="0.25"/>
    <row r="11122" ht="15" customHeight="1" x14ac:dyDescent="0.25"/>
    <row r="11123" ht="15" customHeight="1" x14ac:dyDescent="0.25"/>
    <row r="11124" ht="15" customHeight="1" x14ac:dyDescent="0.25"/>
    <row r="11125" ht="15" customHeight="1" x14ac:dyDescent="0.25"/>
    <row r="11126" ht="15" customHeight="1" x14ac:dyDescent="0.25"/>
    <row r="11127" ht="15" customHeight="1" x14ac:dyDescent="0.25"/>
    <row r="11128" ht="15" customHeight="1" x14ac:dyDescent="0.25"/>
    <row r="11129" ht="15" customHeight="1" x14ac:dyDescent="0.25"/>
    <row r="11130" ht="15" customHeight="1" x14ac:dyDescent="0.25"/>
    <row r="11131" ht="15" customHeight="1" x14ac:dyDescent="0.25"/>
    <row r="11132" ht="15" customHeight="1" x14ac:dyDescent="0.25"/>
    <row r="11133" ht="15" customHeight="1" x14ac:dyDescent="0.25"/>
    <row r="11134" ht="15" customHeight="1" x14ac:dyDescent="0.25"/>
    <row r="11135" ht="15" customHeight="1" x14ac:dyDescent="0.25"/>
    <row r="11136" ht="15" customHeight="1" x14ac:dyDescent="0.25"/>
    <row r="11137" ht="15" customHeight="1" x14ac:dyDescent="0.25"/>
    <row r="11138" ht="15" customHeight="1" x14ac:dyDescent="0.25"/>
    <row r="11139" ht="15" customHeight="1" x14ac:dyDescent="0.25"/>
    <row r="11140" ht="15" customHeight="1" x14ac:dyDescent="0.25"/>
    <row r="11141" ht="15" customHeight="1" x14ac:dyDescent="0.25"/>
    <row r="11142" ht="15" customHeight="1" x14ac:dyDescent="0.25"/>
    <row r="11143" ht="15" customHeight="1" x14ac:dyDescent="0.25"/>
    <row r="11144" ht="15" customHeight="1" x14ac:dyDescent="0.25"/>
    <row r="11145" ht="15" customHeight="1" x14ac:dyDescent="0.25"/>
    <row r="11146" ht="15" customHeight="1" x14ac:dyDescent="0.25"/>
    <row r="11147" ht="15" customHeight="1" x14ac:dyDescent="0.25"/>
    <row r="11148" ht="15" customHeight="1" x14ac:dyDescent="0.25"/>
    <row r="11149" ht="15" customHeight="1" x14ac:dyDescent="0.25"/>
    <row r="11150" ht="15" customHeight="1" x14ac:dyDescent="0.25"/>
    <row r="11151" ht="15" customHeight="1" x14ac:dyDescent="0.25"/>
    <row r="11152" ht="15" customHeight="1" x14ac:dyDescent="0.25"/>
    <row r="11153" ht="15" customHeight="1" x14ac:dyDescent="0.25"/>
    <row r="11154" ht="15" customHeight="1" x14ac:dyDescent="0.25"/>
    <row r="11155" ht="15" customHeight="1" x14ac:dyDescent="0.25"/>
    <row r="11156" ht="15" customHeight="1" x14ac:dyDescent="0.25"/>
    <row r="11157" ht="15" customHeight="1" x14ac:dyDescent="0.25"/>
    <row r="11158" ht="15" customHeight="1" x14ac:dyDescent="0.25"/>
    <row r="11159" ht="15" customHeight="1" x14ac:dyDescent="0.25"/>
    <row r="11160" ht="15" customHeight="1" x14ac:dyDescent="0.25"/>
    <row r="11161" ht="15" customHeight="1" x14ac:dyDescent="0.25"/>
    <row r="11162" ht="15" customHeight="1" x14ac:dyDescent="0.25"/>
    <row r="11163" ht="15" customHeight="1" x14ac:dyDescent="0.25"/>
    <row r="11164" ht="15" customHeight="1" x14ac:dyDescent="0.25"/>
    <row r="11165" ht="15" customHeight="1" x14ac:dyDescent="0.25"/>
    <row r="11166" ht="15" customHeight="1" x14ac:dyDescent="0.25"/>
    <row r="11167" ht="15" customHeight="1" x14ac:dyDescent="0.25"/>
    <row r="11168" ht="15" customHeight="1" x14ac:dyDescent="0.25"/>
    <row r="11169" ht="15" customHeight="1" x14ac:dyDescent="0.25"/>
    <row r="11170" ht="15" customHeight="1" x14ac:dyDescent="0.25"/>
    <row r="11171" ht="15" customHeight="1" x14ac:dyDescent="0.25"/>
    <row r="11172" ht="15" customHeight="1" x14ac:dyDescent="0.25"/>
    <row r="11173" ht="15" customHeight="1" x14ac:dyDescent="0.25"/>
    <row r="11174" ht="15" customHeight="1" x14ac:dyDescent="0.25"/>
    <row r="11175" ht="15" customHeight="1" x14ac:dyDescent="0.25"/>
    <row r="11176" ht="15" customHeight="1" x14ac:dyDescent="0.25"/>
    <row r="11177" ht="15" customHeight="1" x14ac:dyDescent="0.25"/>
    <row r="11178" ht="15" customHeight="1" x14ac:dyDescent="0.25"/>
    <row r="11179" ht="15" customHeight="1" x14ac:dyDescent="0.25"/>
    <row r="11180" ht="15" customHeight="1" x14ac:dyDescent="0.25"/>
    <row r="11181" ht="15" customHeight="1" x14ac:dyDescent="0.25"/>
    <row r="11182" ht="15" customHeight="1" x14ac:dyDescent="0.25"/>
    <row r="11183" ht="15" customHeight="1" x14ac:dyDescent="0.25"/>
    <row r="11184" ht="15" customHeight="1" x14ac:dyDescent="0.25"/>
    <row r="11185" ht="15" customHeight="1" x14ac:dyDescent="0.25"/>
    <row r="11186" ht="15" customHeight="1" x14ac:dyDescent="0.25"/>
    <row r="11187" ht="15" customHeight="1" x14ac:dyDescent="0.25"/>
    <row r="11188" ht="15" customHeight="1" x14ac:dyDescent="0.25"/>
    <row r="11189" ht="15" customHeight="1" x14ac:dyDescent="0.25"/>
    <row r="11190" ht="15" customHeight="1" x14ac:dyDescent="0.25"/>
    <row r="11191" ht="15" customHeight="1" x14ac:dyDescent="0.25"/>
    <row r="11192" ht="15" customHeight="1" x14ac:dyDescent="0.25"/>
    <row r="11193" ht="15" customHeight="1" x14ac:dyDescent="0.25"/>
    <row r="11194" ht="15" customHeight="1" x14ac:dyDescent="0.25"/>
    <row r="11195" ht="15" customHeight="1" x14ac:dyDescent="0.25"/>
    <row r="11196" ht="15" customHeight="1" x14ac:dyDescent="0.25"/>
    <row r="11197" ht="15" customHeight="1" x14ac:dyDescent="0.25"/>
    <row r="11198" ht="15" customHeight="1" x14ac:dyDescent="0.25"/>
    <row r="11199" ht="15" customHeight="1" x14ac:dyDescent="0.25"/>
    <row r="11200" ht="15" customHeight="1" x14ac:dyDescent="0.25"/>
    <row r="11201" ht="15" customHeight="1" x14ac:dyDescent="0.25"/>
    <row r="11202" ht="15" customHeight="1" x14ac:dyDescent="0.25"/>
    <row r="11203" ht="15" customHeight="1" x14ac:dyDescent="0.25"/>
    <row r="11204" ht="15" customHeight="1" x14ac:dyDescent="0.25"/>
    <row r="11205" ht="15" customHeight="1" x14ac:dyDescent="0.25"/>
    <row r="11206" ht="15" customHeight="1" x14ac:dyDescent="0.25"/>
    <row r="11207" ht="15" customHeight="1" x14ac:dyDescent="0.25"/>
    <row r="11208" ht="15" customHeight="1" x14ac:dyDescent="0.25"/>
    <row r="11209" ht="15" customHeight="1" x14ac:dyDescent="0.25"/>
    <row r="11210" ht="15" customHeight="1" x14ac:dyDescent="0.25"/>
    <row r="11211" ht="15" customHeight="1" x14ac:dyDescent="0.25"/>
    <row r="11212" ht="15" customHeight="1" x14ac:dyDescent="0.25"/>
    <row r="11213" ht="15" customHeight="1" x14ac:dyDescent="0.25"/>
    <row r="11214" ht="15" customHeight="1" x14ac:dyDescent="0.25"/>
    <row r="11215" ht="15" customHeight="1" x14ac:dyDescent="0.25"/>
    <row r="11216" ht="15" customHeight="1" x14ac:dyDescent="0.25"/>
    <row r="11217" ht="15" customHeight="1" x14ac:dyDescent="0.25"/>
    <row r="11218" ht="15" customHeight="1" x14ac:dyDescent="0.25"/>
    <row r="11219" ht="15" customHeight="1" x14ac:dyDescent="0.25"/>
    <row r="11220" ht="15" customHeight="1" x14ac:dyDescent="0.25"/>
    <row r="11221" ht="15" customHeight="1" x14ac:dyDescent="0.25"/>
    <row r="11222" ht="15" customHeight="1" x14ac:dyDescent="0.25"/>
    <row r="11223" ht="15" customHeight="1" x14ac:dyDescent="0.25"/>
    <row r="11224" ht="15" customHeight="1" x14ac:dyDescent="0.25"/>
    <row r="11225" ht="15" customHeight="1" x14ac:dyDescent="0.25"/>
    <row r="11226" ht="15" customHeight="1" x14ac:dyDescent="0.25"/>
    <row r="11227" ht="15" customHeight="1" x14ac:dyDescent="0.25"/>
    <row r="11228" ht="15" customHeight="1" x14ac:dyDescent="0.25"/>
    <row r="11229" ht="15" customHeight="1" x14ac:dyDescent="0.25"/>
    <row r="11230" ht="15" customHeight="1" x14ac:dyDescent="0.25"/>
    <row r="11231" ht="15" customHeight="1" x14ac:dyDescent="0.25"/>
    <row r="11232" ht="15" customHeight="1" x14ac:dyDescent="0.25"/>
    <row r="11233" ht="15" customHeight="1" x14ac:dyDescent="0.25"/>
    <row r="11234" ht="15" customHeight="1" x14ac:dyDescent="0.25"/>
    <row r="11235" ht="15" customHeight="1" x14ac:dyDescent="0.25"/>
    <row r="11236" ht="15" customHeight="1" x14ac:dyDescent="0.25"/>
    <row r="11237" ht="15" customHeight="1" x14ac:dyDescent="0.25"/>
    <row r="11238" ht="15" customHeight="1" x14ac:dyDescent="0.25"/>
    <row r="11239" ht="15" customHeight="1" x14ac:dyDescent="0.25"/>
    <row r="11240" ht="15" customHeight="1" x14ac:dyDescent="0.25"/>
    <row r="11241" ht="15" customHeight="1" x14ac:dyDescent="0.25"/>
    <row r="11242" ht="15" customHeight="1" x14ac:dyDescent="0.25"/>
    <row r="11243" ht="15" customHeight="1" x14ac:dyDescent="0.25"/>
    <row r="11244" ht="15" customHeight="1" x14ac:dyDescent="0.25"/>
    <row r="11245" ht="15" customHeight="1" x14ac:dyDescent="0.25"/>
    <row r="11246" ht="15" customHeight="1" x14ac:dyDescent="0.25"/>
    <row r="11247" ht="15" customHeight="1" x14ac:dyDescent="0.25"/>
    <row r="11248" ht="15" customHeight="1" x14ac:dyDescent="0.25"/>
    <row r="11249" ht="15" customHeight="1" x14ac:dyDescent="0.25"/>
    <row r="11250" ht="15" customHeight="1" x14ac:dyDescent="0.25"/>
    <row r="11251" ht="15" customHeight="1" x14ac:dyDescent="0.25"/>
    <row r="11252" ht="15" customHeight="1" x14ac:dyDescent="0.25"/>
    <row r="11253" ht="15" customHeight="1" x14ac:dyDescent="0.25"/>
    <row r="11254" ht="15" customHeight="1" x14ac:dyDescent="0.25"/>
    <row r="11255" ht="15" customHeight="1" x14ac:dyDescent="0.25"/>
    <row r="11256" ht="15" customHeight="1" x14ac:dyDescent="0.25"/>
    <row r="11257" ht="15" customHeight="1" x14ac:dyDescent="0.25"/>
    <row r="11258" ht="15" customHeight="1" x14ac:dyDescent="0.25"/>
    <row r="11259" ht="15" customHeight="1" x14ac:dyDescent="0.25"/>
    <row r="11260" ht="15" customHeight="1" x14ac:dyDescent="0.25"/>
    <row r="11261" ht="15" customHeight="1" x14ac:dyDescent="0.25"/>
    <row r="11262" ht="15" customHeight="1" x14ac:dyDescent="0.25"/>
    <row r="11263" ht="15" customHeight="1" x14ac:dyDescent="0.25"/>
    <row r="11264" ht="15" customHeight="1" x14ac:dyDescent="0.25"/>
    <row r="11265" ht="15" customHeight="1" x14ac:dyDescent="0.25"/>
    <row r="11266" ht="15" customHeight="1" x14ac:dyDescent="0.25"/>
    <row r="11267" ht="15" customHeight="1" x14ac:dyDescent="0.25"/>
    <row r="11268" ht="15" customHeight="1" x14ac:dyDescent="0.25"/>
    <row r="11269" ht="15" customHeight="1" x14ac:dyDescent="0.25"/>
    <row r="11270" ht="15" customHeight="1" x14ac:dyDescent="0.25"/>
    <row r="11271" ht="15" customHeight="1" x14ac:dyDescent="0.25"/>
    <row r="11272" ht="15" customHeight="1" x14ac:dyDescent="0.25"/>
    <row r="11273" ht="15" customHeight="1" x14ac:dyDescent="0.25"/>
    <row r="11274" ht="15" customHeight="1" x14ac:dyDescent="0.25"/>
    <row r="11275" ht="15" customHeight="1" x14ac:dyDescent="0.25"/>
    <row r="11276" ht="15" customHeight="1" x14ac:dyDescent="0.25"/>
    <row r="11277" ht="15" customHeight="1" x14ac:dyDescent="0.25"/>
    <row r="11278" ht="15" customHeight="1" x14ac:dyDescent="0.25"/>
    <row r="11279" ht="15" customHeight="1" x14ac:dyDescent="0.25"/>
    <row r="11280" ht="15" customHeight="1" x14ac:dyDescent="0.25"/>
    <row r="11281" ht="15" customHeight="1" x14ac:dyDescent="0.25"/>
    <row r="11282" ht="15" customHeight="1" x14ac:dyDescent="0.25"/>
    <row r="11283" ht="15" customHeight="1" x14ac:dyDescent="0.25"/>
    <row r="11284" ht="15" customHeight="1" x14ac:dyDescent="0.25"/>
    <row r="11285" ht="15" customHeight="1" x14ac:dyDescent="0.25"/>
    <row r="11286" ht="15" customHeight="1" x14ac:dyDescent="0.25"/>
    <row r="11287" ht="15" customHeight="1" x14ac:dyDescent="0.25"/>
    <row r="11288" ht="15" customHeight="1" x14ac:dyDescent="0.25"/>
    <row r="11289" ht="15" customHeight="1" x14ac:dyDescent="0.25"/>
    <row r="11290" ht="15" customHeight="1" x14ac:dyDescent="0.25"/>
    <row r="11291" ht="15" customHeight="1" x14ac:dyDescent="0.25"/>
    <row r="11292" ht="15" customHeight="1" x14ac:dyDescent="0.25"/>
    <row r="11293" ht="15" customHeight="1" x14ac:dyDescent="0.25"/>
    <row r="11294" ht="15" customHeight="1" x14ac:dyDescent="0.25"/>
    <row r="11295" ht="15" customHeight="1" x14ac:dyDescent="0.25"/>
    <row r="11296" ht="15" customHeight="1" x14ac:dyDescent="0.25"/>
    <row r="11297" ht="15" customHeight="1" x14ac:dyDescent="0.25"/>
    <row r="11298" ht="15" customHeight="1" x14ac:dyDescent="0.25"/>
    <row r="11299" ht="15" customHeight="1" x14ac:dyDescent="0.25"/>
    <row r="11300" ht="15" customHeight="1" x14ac:dyDescent="0.25"/>
    <row r="11301" ht="15" customHeight="1" x14ac:dyDescent="0.25"/>
    <row r="11302" ht="15" customHeight="1" x14ac:dyDescent="0.25"/>
    <row r="11303" ht="15" customHeight="1" x14ac:dyDescent="0.25"/>
    <row r="11304" ht="15" customHeight="1" x14ac:dyDescent="0.25"/>
    <row r="11305" ht="15" customHeight="1" x14ac:dyDescent="0.25"/>
    <row r="11306" ht="15" customHeight="1" x14ac:dyDescent="0.25"/>
    <row r="11307" ht="15" customHeight="1" x14ac:dyDescent="0.25"/>
    <row r="11308" ht="15" customHeight="1" x14ac:dyDescent="0.25"/>
    <row r="11309" ht="15" customHeight="1" x14ac:dyDescent="0.25"/>
    <row r="11310" ht="15" customHeight="1" x14ac:dyDescent="0.25"/>
    <row r="11311" ht="15" customHeight="1" x14ac:dyDescent="0.25"/>
    <row r="11312" ht="15" customHeight="1" x14ac:dyDescent="0.25"/>
    <row r="11313" ht="15" customHeight="1" x14ac:dyDescent="0.25"/>
    <row r="11314" ht="15" customHeight="1" x14ac:dyDescent="0.25"/>
    <row r="11315" ht="15" customHeight="1" x14ac:dyDescent="0.25"/>
    <row r="11316" ht="15" customHeight="1" x14ac:dyDescent="0.25"/>
    <row r="11317" ht="15" customHeight="1" x14ac:dyDescent="0.25"/>
    <row r="11318" ht="15" customHeight="1" x14ac:dyDescent="0.25"/>
    <row r="11319" ht="15" customHeight="1" x14ac:dyDescent="0.25"/>
    <row r="11320" ht="15" customHeight="1" x14ac:dyDescent="0.25"/>
    <row r="11321" ht="15" customHeight="1" x14ac:dyDescent="0.25"/>
    <row r="11322" ht="15" customHeight="1" x14ac:dyDescent="0.25"/>
    <row r="11323" ht="15" customHeight="1" x14ac:dyDescent="0.25"/>
    <row r="11324" ht="15" customHeight="1" x14ac:dyDescent="0.25"/>
    <row r="11325" ht="15" customHeight="1" x14ac:dyDescent="0.25"/>
    <row r="11326" ht="15" customHeight="1" x14ac:dyDescent="0.25"/>
    <row r="11327" ht="15" customHeight="1" x14ac:dyDescent="0.25"/>
    <row r="11328" ht="15" customHeight="1" x14ac:dyDescent="0.25"/>
    <row r="11329" ht="15" customHeight="1" x14ac:dyDescent="0.25"/>
    <row r="11330" ht="15" customHeight="1" x14ac:dyDescent="0.25"/>
    <row r="11331" ht="15" customHeight="1" x14ac:dyDescent="0.25"/>
    <row r="11332" ht="15" customHeight="1" x14ac:dyDescent="0.25"/>
    <row r="11333" ht="15" customHeight="1" x14ac:dyDescent="0.25"/>
    <row r="11334" ht="15" customHeight="1" x14ac:dyDescent="0.25"/>
    <row r="11335" ht="15" customHeight="1" x14ac:dyDescent="0.25"/>
    <row r="11336" ht="15" customHeight="1" x14ac:dyDescent="0.25"/>
    <row r="11337" ht="15" customHeight="1" x14ac:dyDescent="0.25"/>
    <row r="11338" ht="15" customHeight="1" x14ac:dyDescent="0.25"/>
    <row r="11339" ht="15" customHeight="1" x14ac:dyDescent="0.25"/>
    <row r="11340" ht="15" customHeight="1" x14ac:dyDescent="0.25"/>
    <row r="11341" ht="15" customHeight="1" x14ac:dyDescent="0.25"/>
    <row r="11342" ht="15" customHeight="1" x14ac:dyDescent="0.25"/>
    <row r="11343" ht="15" customHeight="1" x14ac:dyDescent="0.25"/>
    <row r="11344" ht="15" customHeight="1" x14ac:dyDescent="0.25"/>
    <row r="11345" ht="15" customHeight="1" x14ac:dyDescent="0.25"/>
    <row r="11346" ht="15" customHeight="1" x14ac:dyDescent="0.25"/>
    <row r="11347" ht="15" customHeight="1" x14ac:dyDescent="0.25"/>
    <row r="11348" ht="15" customHeight="1" x14ac:dyDescent="0.25"/>
    <row r="11349" ht="15" customHeight="1" x14ac:dyDescent="0.25"/>
    <row r="11350" ht="15" customHeight="1" x14ac:dyDescent="0.25"/>
    <row r="11351" ht="15" customHeight="1" x14ac:dyDescent="0.25"/>
    <row r="11352" ht="15" customHeight="1" x14ac:dyDescent="0.25"/>
    <row r="11353" ht="15" customHeight="1" x14ac:dyDescent="0.25"/>
    <row r="11354" ht="15" customHeight="1" x14ac:dyDescent="0.25"/>
    <row r="11355" ht="15" customHeight="1" x14ac:dyDescent="0.25"/>
    <row r="11356" ht="15" customHeight="1" x14ac:dyDescent="0.25"/>
    <row r="11357" ht="15" customHeight="1" x14ac:dyDescent="0.25"/>
    <row r="11358" ht="15" customHeight="1" x14ac:dyDescent="0.25"/>
    <row r="11359" ht="15" customHeight="1" x14ac:dyDescent="0.25"/>
    <row r="11360" ht="15" customHeight="1" x14ac:dyDescent="0.25"/>
    <row r="11361" ht="15" customHeight="1" x14ac:dyDescent="0.25"/>
    <row r="11362" ht="15" customHeight="1" x14ac:dyDescent="0.25"/>
    <row r="11363" ht="15" customHeight="1" x14ac:dyDescent="0.25"/>
    <row r="11364" ht="15" customHeight="1" x14ac:dyDescent="0.25"/>
    <row r="11365" ht="15" customHeight="1" x14ac:dyDescent="0.25"/>
    <row r="11366" ht="15" customHeight="1" x14ac:dyDescent="0.25"/>
    <row r="11367" ht="15" customHeight="1" x14ac:dyDescent="0.25"/>
    <row r="11368" ht="15" customHeight="1" x14ac:dyDescent="0.25"/>
    <row r="11369" ht="15" customHeight="1" x14ac:dyDescent="0.25"/>
    <row r="11370" ht="15" customHeight="1" x14ac:dyDescent="0.25"/>
    <row r="11371" ht="15" customHeight="1" x14ac:dyDescent="0.25"/>
    <row r="11372" ht="15" customHeight="1" x14ac:dyDescent="0.25"/>
    <row r="11373" ht="15" customHeight="1" x14ac:dyDescent="0.25"/>
    <row r="11374" ht="15" customHeight="1" x14ac:dyDescent="0.25"/>
    <row r="11375" ht="15" customHeight="1" x14ac:dyDescent="0.25"/>
    <row r="11376" ht="15" customHeight="1" x14ac:dyDescent="0.25"/>
    <row r="11377" ht="15" customHeight="1" x14ac:dyDescent="0.25"/>
    <row r="11378" ht="15" customHeight="1" x14ac:dyDescent="0.25"/>
    <row r="11379" ht="15" customHeight="1" x14ac:dyDescent="0.25"/>
    <row r="11380" ht="15" customHeight="1" x14ac:dyDescent="0.25"/>
    <row r="11381" ht="15" customHeight="1" x14ac:dyDescent="0.25"/>
    <row r="11382" ht="15" customHeight="1" x14ac:dyDescent="0.25"/>
    <row r="11383" ht="15" customHeight="1" x14ac:dyDescent="0.25"/>
    <row r="11384" ht="15" customHeight="1" x14ac:dyDescent="0.25"/>
    <row r="11385" ht="15" customHeight="1" x14ac:dyDescent="0.25"/>
    <row r="11386" ht="15" customHeight="1" x14ac:dyDescent="0.25"/>
    <row r="11387" ht="15" customHeight="1" x14ac:dyDescent="0.25"/>
    <row r="11388" ht="15" customHeight="1" x14ac:dyDescent="0.25"/>
    <row r="11389" ht="15" customHeight="1" x14ac:dyDescent="0.25"/>
    <row r="11390" ht="15" customHeight="1" x14ac:dyDescent="0.25"/>
    <row r="11391" ht="15" customHeight="1" x14ac:dyDescent="0.25"/>
    <row r="11392" ht="15" customHeight="1" x14ac:dyDescent="0.25"/>
    <row r="11393" ht="15" customHeight="1" x14ac:dyDescent="0.25"/>
    <row r="11394" ht="15" customHeight="1" x14ac:dyDescent="0.25"/>
    <row r="11395" ht="15" customHeight="1" x14ac:dyDescent="0.25"/>
    <row r="11396" ht="15" customHeight="1" x14ac:dyDescent="0.25"/>
    <row r="11397" ht="15" customHeight="1" x14ac:dyDescent="0.25"/>
    <row r="11398" ht="15" customHeight="1" x14ac:dyDescent="0.25"/>
    <row r="11399" ht="15" customHeight="1" x14ac:dyDescent="0.25"/>
    <row r="11400" ht="15" customHeight="1" x14ac:dyDescent="0.25"/>
    <row r="11401" ht="15" customHeight="1" x14ac:dyDescent="0.25"/>
    <row r="11402" ht="15" customHeight="1" x14ac:dyDescent="0.25"/>
    <row r="11403" ht="15" customHeight="1" x14ac:dyDescent="0.25"/>
    <row r="11404" ht="15" customHeight="1" x14ac:dyDescent="0.25"/>
    <row r="11405" ht="15" customHeight="1" x14ac:dyDescent="0.25"/>
    <row r="11406" ht="15" customHeight="1" x14ac:dyDescent="0.25"/>
    <row r="11407" ht="15" customHeight="1" x14ac:dyDescent="0.25"/>
    <row r="11408" ht="15" customHeight="1" x14ac:dyDescent="0.25"/>
    <row r="11409" ht="15" customHeight="1" x14ac:dyDescent="0.25"/>
    <row r="11410" ht="15" customHeight="1" x14ac:dyDescent="0.25"/>
    <row r="11411" ht="15" customHeight="1" x14ac:dyDescent="0.25"/>
    <row r="11412" ht="15" customHeight="1" x14ac:dyDescent="0.25"/>
    <row r="11413" ht="15" customHeight="1" x14ac:dyDescent="0.25"/>
    <row r="11414" ht="15" customHeight="1" x14ac:dyDescent="0.25"/>
    <row r="11415" ht="15" customHeight="1" x14ac:dyDescent="0.25"/>
    <row r="11416" ht="15" customHeight="1" x14ac:dyDescent="0.25"/>
    <row r="11417" ht="15" customHeight="1" x14ac:dyDescent="0.25"/>
    <row r="11418" ht="15" customHeight="1" x14ac:dyDescent="0.25"/>
    <row r="11419" ht="15" customHeight="1" x14ac:dyDescent="0.25"/>
    <row r="11420" ht="15" customHeight="1" x14ac:dyDescent="0.25"/>
    <row r="11421" ht="15" customHeight="1" x14ac:dyDescent="0.25"/>
    <row r="11422" ht="15" customHeight="1" x14ac:dyDescent="0.25"/>
    <row r="11423" ht="15" customHeight="1" x14ac:dyDescent="0.25"/>
    <row r="11424" ht="15" customHeight="1" x14ac:dyDescent="0.25"/>
    <row r="11425" ht="15" customHeight="1" x14ac:dyDescent="0.25"/>
    <row r="11426" ht="15" customHeight="1" x14ac:dyDescent="0.25"/>
    <row r="11427" ht="15" customHeight="1" x14ac:dyDescent="0.25"/>
    <row r="11428" ht="15" customHeight="1" x14ac:dyDescent="0.25"/>
    <row r="11429" ht="15" customHeight="1" x14ac:dyDescent="0.25"/>
    <row r="11430" ht="15" customHeight="1" x14ac:dyDescent="0.25"/>
    <row r="11431" ht="15" customHeight="1" x14ac:dyDescent="0.25"/>
    <row r="11432" ht="15" customHeight="1" x14ac:dyDescent="0.25"/>
    <row r="11433" ht="15" customHeight="1" x14ac:dyDescent="0.25"/>
    <row r="11434" ht="15" customHeight="1" x14ac:dyDescent="0.25"/>
    <row r="11435" ht="15" customHeight="1" x14ac:dyDescent="0.25"/>
    <row r="11436" ht="15" customHeight="1" x14ac:dyDescent="0.25"/>
    <row r="11437" ht="15" customHeight="1" x14ac:dyDescent="0.25"/>
    <row r="11438" ht="15" customHeight="1" x14ac:dyDescent="0.25"/>
    <row r="11439" ht="15" customHeight="1" x14ac:dyDescent="0.25"/>
    <row r="11440" ht="15" customHeight="1" x14ac:dyDescent="0.25"/>
    <row r="11441" ht="15" customHeight="1" x14ac:dyDescent="0.25"/>
    <row r="11442" ht="15" customHeight="1" x14ac:dyDescent="0.25"/>
    <row r="11443" ht="15" customHeight="1" x14ac:dyDescent="0.25"/>
    <row r="11444" ht="15" customHeight="1" x14ac:dyDescent="0.25"/>
    <row r="11445" ht="15" customHeight="1" x14ac:dyDescent="0.25"/>
    <row r="11446" ht="15" customHeight="1" x14ac:dyDescent="0.25"/>
    <row r="11447" ht="15" customHeight="1" x14ac:dyDescent="0.25"/>
    <row r="11448" ht="15" customHeight="1" x14ac:dyDescent="0.25"/>
    <row r="11449" ht="15" customHeight="1" x14ac:dyDescent="0.25"/>
    <row r="11450" ht="15" customHeight="1" x14ac:dyDescent="0.25"/>
    <row r="11451" ht="15" customHeight="1" x14ac:dyDescent="0.25"/>
    <row r="11452" ht="15" customHeight="1" x14ac:dyDescent="0.25"/>
    <row r="11453" ht="15" customHeight="1" x14ac:dyDescent="0.25"/>
    <row r="11454" ht="15" customHeight="1" x14ac:dyDescent="0.25"/>
    <row r="11455" ht="15" customHeight="1" x14ac:dyDescent="0.25"/>
    <row r="11456" ht="15" customHeight="1" x14ac:dyDescent="0.25"/>
    <row r="11457" ht="15" customHeight="1" x14ac:dyDescent="0.25"/>
    <row r="11458" ht="15" customHeight="1" x14ac:dyDescent="0.25"/>
    <row r="11459" ht="15" customHeight="1" x14ac:dyDescent="0.25"/>
    <row r="11460" ht="15" customHeight="1" x14ac:dyDescent="0.25"/>
    <row r="11461" ht="15" customHeight="1" x14ac:dyDescent="0.25"/>
    <row r="11462" ht="15" customHeight="1" x14ac:dyDescent="0.25"/>
    <row r="11463" ht="15" customHeight="1" x14ac:dyDescent="0.25"/>
    <row r="11464" ht="15" customHeight="1" x14ac:dyDescent="0.25"/>
    <row r="11465" ht="15" customHeight="1" x14ac:dyDescent="0.25"/>
    <row r="11466" ht="15" customHeight="1" x14ac:dyDescent="0.25"/>
    <row r="11467" ht="15" customHeight="1" x14ac:dyDescent="0.25"/>
    <row r="11468" ht="15" customHeight="1" x14ac:dyDescent="0.25"/>
    <row r="11469" ht="15" customHeight="1" x14ac:dyDescent="0.25"/>
    <row r="11470" ht="15" customHeight="1" x14ac:dyDescent="0.25"/>
    <row r="11471" ht="15" customHeight="1" x14ac:dyDescent="0.25"/>
    <row r="11472" ht="15" customHeight="1" x14ac:dyDescent="0.25"/>
    <row r="11473" ht="15" customHeight="1" x14ac:dyDescent="0.25"/>
    <row r="11474" ht="15" customHeight="1" x14ac:dyDescent="0.25"/>
    <row r="11475" ht="15" customHeight="1" x14ac:dyDescent="0.25"/>
    <row r="11476" ht="15" customHeight="1" x14ac:dyDescent="0.25"/>
    <row r="11477" ht="15" customHeight="1" x14ac:dyDescent="0.25"/>
    <row r="11478" ht="15" customHeight="1" x14ac:dyDescent="0.25"/>
    <row r="11479" ht="15" customHeight="1" x14ac:dyDescent="0.25"/>
    <row r="11480" ht="15" customHeight="1" x14ac:dyDescent="0.25"/>
    <row r="11481" ht="15" customHeight="1" x14ac:dyDescent="0.25"/>
    <row r="11482" ht="15" customHeight="1" x14ac:dyDescent="0.25"/>
    <row r="11483" ht="15" customHeight="1" x14ac:dyDescent="0.25"/>
    <row r="11484" ht="15" customHeight="1" x14ac:dyDescent="0.25"/>
    <row r="11485" ht="15" customHeight="1" x14ac:dyDescent="0.25"/>
    <row r="11486" ht="15" customHeight="1" x14ac:dyDescent="0.25"/>
    <row r="11487" ht="15" customHeight="1" x14ac:dyDescent="0.25"/>
    <row r="11488" ht="15" customHeight="1" x14ac:dyDescent="0.25"/>
    <row r="11489" ht="15" customHeight="1" x14ac:dyDescent="0.25"/>
    <row r="11490" ht="15" customHeight="1" x14ac:dyDescent="0.25"/>
    <row r="11491" ht="15" customHeight="1" x14ac:dyDescent="0.25"/>
    <row r="11492" ht="15" customHeight="1" x14ac:dyDescent="0.25"/>
    <row r="11493" ht="15" customHeight="1" x14ac:dyDescent="0.25"/>
    <row r="11494" ht="15" customHeight="1" x14ac:dyDescent="0.25"/>
    <row r="11495" ht="15" customHeight="1" x14ac:dyDescent="0.25"/>
    <row r="11496" ht="15" customHeight="1" x14ac:dyDescent="0.25"/>
    <row r="11497" ht="15" customHeight="1" x14ac:dyDescent="0.25"/>
    <row r="11498" ht="15" customHeight="1" x14ac:dyDescent="0.25"/>
    <row r="11499" ht="15" customHeight="1" x14ac:dyDescent="0.25"/>
    <row r="11500" ht="15" customHeight="1" x14ac:dyDescent="0.25"/>
    <row r="11501" ht="15" customHeight="1" x14ac:dyDescent="0.25"/>
    <row r="11502" ht="15" customHeight="1" x14ac:dyDescent="0.25"/>
    <row r="11503" ht="15" customHeight="1" x14ac:dyDescent="0.25"/>
    <row r="11504" ht="15" customHeight="1" x14ac:dyDescent="0.25"/>
    <row r="11505" ht="15" customHeight="1" x14ac:dyDescent="0.25"/>
    <row r="11506" ht="15" customHeight="1" x14ac:dyDescent="0.25"/>
    <row r="11507" ht="15" customHeight="1" x14ac:dyDescent="0.25"/>
    <row r="11508" ht="15" customHeight="1" x14ac:dyDescent="0.25"/>
    <row r="11509" ht="15" customHeight="1" x14ac:dyDescent="0.25"/>
    <row r="11510" ht="15" customHeight="1" x14ac:dyDescent="0.25"/>
    <row r="11511" ht="15" customHeight="1" x14ac:dyDescent="0.25"/>
    <row r="11512" ht="15" customHeight="1" x14ac:dyDescent="0.25"/>
    <row r="11513" ht="15" customHeight="1" x14ac:dyDescent="0.25"/>
    <row r="11514" ht="15" customHeight="1" x14ac:dyDescent="0.25"/>
    <row r="11515" ht="15" customHeight="1" x14ac:dyDescent="0.25"/>
    <row r="11516" ht="15" customHeight="1" x14ac:dyDescent="0.25"/>
    <row r="11517" ht="15" customHeight="1" x14ac:dyDescent="0.25"/>
    <row r="11518" ht="15" customHeight="1" x14ac:dyDescent="0.25"/>
    <row r="11519" ht="15" customHeight="1" x14ac:dyDescent="0.25"/>
    <row r="11520" ht="15" customHeight="1" x14ac:dyDescent="0.25"/>
    <row r="11521" ht="15" customHeight="1" x14ac:dyDescent="0.25"/>
    <row r="11522" ht="15" customHeight="1" x14ac:dyDescent="0.25"/>
    <row r="11523" ht="15" customHeight="1" x14ac:dyDescent="0.25"/>
    <row r="11524" ht="15" customHeight="1" x14ac:dyDescent="0.25"/>
    <row r="11525" ht="15" customHeight="1" x14ac:dyDescent="0.25"/>
    <row r="11526" ht="15" customHeight="1" x14ac:dyDescent="0.25"/>
    <row r="11527" ht="15" customHeight="1" x14ac:dyDescent="0.25"/>
    <row r="11528" ht="15" customHeight="1" x14ac:dyDescent="0.25"/>
    <row r="11529" ht="15" customHeight="1" x14ac:dyDescent="0.25"/>
    <row r="11530" ht="15" customHeight="1" x14ac:dyDescent="0.25"/>
    <row r="11531" ht="15" customHeight="1" x14ac:dyDescent="0.25"/>
    <row r="11532" ht="15" customHeight="1" x14ac:dyDescent="0.25"/>
    <row r="11533" ht="15" customHeight="1" x14ac:dyDescent="0.25"/>
    <row r="11534" ht="15" customHeight="1" x14ac:dyDescent="0.25"/>
    <row r="11535" ht="15" customHeight="1" x14ac:dyDescent="0.25"/>
    <row r="11536" ht="15" customHeight="1" x14ac:dyDescent="0.25"/>
    <row r="11537" ht="15" customHeight="1" x14ac:dyDescent="0.25"/>
    <row r="11538" ht="15" customHeight="1" x14ac:dyDescent="0.25"/>
    <row r="11539" ht="15" customHeight="1" x14ac:dyDescent="0.25"/>
    <row r="11540" ht="15" customHeight="1" x14ac:dyDescent="0.25"/>
    <row r="11541" ht="15" customHeight="1" x14ac:dyDescent="0.25"/>
    <row r="11542" ht="15" customHeight="1" x14ac:dyDescent="0.25"/>
    <row r="11543" ht="15" customHeight="1" x14ac:dyDescent="0.25"/>
    <row r="11544" ht="15" customHeight="1" x14ac:dyDescent="0.25"/>
    <row r="11545" ht="15" customHeight="1" x14ac:dyDescent="0.25"/>
    <row r="11546" ht="15" customHeight="1" x14ac:dyDescent="0.25"/>
    <row r="11547" ht="15" customHeight="1" x14ac:dyDescent="0.25"/>
    <row r="11548" ht="15" customHeight="1" x14ac:dyDescent="0.25"/>
    <row r="11549" ht="15" customHeight="1" x14ac:dyDescent="0.25"/>
    <row r="11550" ht="15" customHeight="1" x14ac:dyDescent="0.25"/>
    <row r="11551" ht="15" customHeight="1" x14ac:dyDescent="0.25"/>
    <row r="11552" ht="15" customHeight="1" x14ac:dyDescent="0.25"/>
    <row r="11553" ht="15" customHeight="1" x14ac:dyDescent="0.25"/>
    <row r="11554" ht="15" customHeight="1" x14ac:dyDescent="0.25"/>
    <row r="11555" ht="15" customHeight="1" x14ac:dyDescent="0.25"/>
    <row r="11556" ht="15" customHeight="1" x14ac:dyDescent="0.25"/>
    <row r="11557" ht="15" customHeight="1" x14ac:dyDescent="0.25"/>
    <row r="11558" ht="15" customHeight="1" x14ac:dyDescent="0.25"/>
    <row r="11559" ht="15" customHeight="1" x14ac:dyDescent="0.25"/>
    <row r="11560" ht="15" customHeight="1" x14ac:dyDescent="0.25"/>
    <row r="11561" ht="15" customHeight="1" x14ac:dyDescent="0.25"/>
    <row r="11562" ht="15" customHeight="1" x14ac:dyDescent="0.25"/>
    <row r="11563" ht="15" customHeight="1" x14ac:dyDescent="0.25"/>
    <row r="11564" ht="15" customHeight="1" x14ac:dyDescent="0.25"/>
    <row r="11565" ht="15" customHeight="1" x14ac:dyDescent="0.25"/>
    <row r="11566" ht="15" customHeight="1" x14ac:dyDescent="0.25"/>
    <row r="11567" ht="15" customHeight="1" x14ac:dyDescent="0.25"/>
    <row r="11568" ht="15" customHeight="1" x14ac:dyDescent="0.25"/>
    <row r="11569" ht="15" customHeight="1" x14ac:dyDescent="0.25"/>
    <row r="11570" ht="15" customHeight="1" x14ac:dyDescent="0.25"/>
    <row r="11571" ht="15" customHeight="1" x14ac:dyDescent="0.25"/>
    <row r="11572" ht="15" customHeight="1" x14ac:dyDescent="0.25"/>
    <row r="11573" ht="15" customHeight="1" x14ac:dyDescent="0.25"/>
    <row r="11574" ht="15" customHeight="1" x14ac:dyDescent="0.25"/>
    <row r="11575" ht="15" customHeight="1" x14ac:dyDescent="0.25"/>
    <row r="11576" ht="15" customHeight="1" x14ac:dyDescent="0.25"/>
    <row r="11577" ht="15" customHeight="1" x14ac:dyDescent="0.25"/>
    <row r="11578" ht="15" customHeight="1" x14ac:dyDescent="0.25"/>
    <row r="11579" ht="15" customHeight="1" x14ac:dyDescent="0.25"/>
    <row r="11580" ht="15" customHeight="1" x14ac:dyDescent="0.25"/>
    <row r="11581" ht="15" customHeight="1" x14ac:dyDescent="0.25"/>
    <row r="11582" ht="15" customHeight="1" x14ac:dyDescent="0.25"/>
    <row r="11583" ht="15" customHeight="1" x14ac:dyDescent="0.25"/>
    <row r="11584" ht="15" customHeight="1" x14ac:dyDescent="0.25"/>
    <row r="11585" ht="15" customHeight="1" x14ac:dyDescent="0.25"/>
    <row r="11586" ht="15" customHeight="1" x14ac:dyDescent="0.25"/>
    <row r="11587" ht="15" customHeight="1" x14ac:dyDescent="0.25"/>
    <row r="11588" ht="15" customHeight="1" x14ac:dyDescent="0.25"/>
    <row r="11589" ht="15" customHeight="1" x14ac:dyDescent="0.25"/>
    <row r="11590" ht="15" customHeight="1" x14ac:dyDescent="0.25"/>
    <row r="11591" ht="15" customHeight="1" x14ac:dyDescent="0.25"/>
    <row r="11592" ht="15" customHeight="1" x14ac:dyDescent="0.25"/>
    <row r="11593" ht="15" customHeight="1" x14ac:dyDescent="0.25"/>
    <row r="11594" ht="15" customHeight="1" x14ac:dyDescent="0.25"/>
    <row r="11595" ht="15" customHeight="1" x14ac:dyDescent="0.25"/>
    <row r="11596" ht="15" customHeight="1" x14ac:dyDescent="0.25"/>
    <row r="11597" ht="15" customHeight="1" x14ac:dyDescent="0.25"/>
    <row r="11598" ht="15" customHeight="1" x14ac:dyDescent="0.25"/>
    <row r="11599" ht="15" customHeight="1" x14ac:dyDescent="0.25"/>
    <row r="11600" ht="15" customHeight="1" x14ac:dyDescent="0.25"/>
    <row r="11601" ht="15" customHeight="1" x14ac:dyDescent="0.25"/>
    <row r="11602" ht="15" customHeight="1" x14ac:dyDescent="0.25"/>
    <row r="11603" ht="15" customHeight="1" x14ac:dyDescent="0.25"/>
    <row r="11604" ht="15" customHeight="1" x14ac:dyDescent="0.25"/>
    <row r="11605" ht="15" customHeight="1" x14ac:dyDescent="0.25"/>
    <row r="11606" ht="15" customHeight="1" x14ac:dyDescent="0.25"/>
    <row r="11607" ht="15" customHeight="1" x14ac:dyDescent="0.25"/>
    <row r="11608" ht="15" customHeight="1" x14ac:dyDescent="0.25"/>
    <row r="11609" ht="15" customHeight="1" x14ac:dyDescent="0.25"/>
    <row r="11610" ht="15" customHeight="1" x14ac:dyDescent="0.25"/>
    <row r="11611" ht="15" customHeight="1" x14ac:dyDescent="0.25"/>
    <row r="11612" ht="15" customHeight="1" x14ac:dyDescent="0.25"/>
    <row r="11613" ht="15" customHeight="1" x14ac:dyDescent="0.25"/>
    <row r="11614" ht="15" customHeight="1" x14ac:dyDescent="0.25"/>
    <row r="11615" ht="15" customHeight="1" x14ac:dyDescent="0.25"/>
    <row r="11616" ht="15" customHeight="1" x14ac:dyDescent="0.25"/>
    <row r="11617" ht="15" customHeight="1" x14ac:dyDescent="0.25"/>
    <row r="11618" ht="15" customHeight="1" x14ac:dyDescent="0.25"/>
    <row r="11619" ht="15" customHeight="1" x14ac:dyDescent="0.25"/>
    <row r="11620" ht="15" customHeight="1" x14ac:dyDescent="0.25"/>
    <row r="11621" ht="15" customHeight="1" x14ac:dyDescent="0.25"/>
    <row r="11622" ht="15" customHeight="1" x14ac:dyDescent="0.25"/>
    <row r="11623" ht="15" customHeight="1" x14ac:dyDescent="0.25"/>
    <row r="11624" ht="15" customHeight="1" x14ac:dyDescent="0.25"/>
    <row r="11625" ht="15" customHeight="1" x14ac:dyDescent="0.25"/>
    <row r="11626" ht="15" customHeight="1" x14ac:dyDescent="0.25"/>
    <row r="11627" ht="15" customHeight="1" x14ac:dyDescent="0.25"/>
    <row r="11628" ht="15" customHeight="1" x14ac:dyDescent="0.25"/>
    <row r="11629" ht="15" customHeight="1" x14ac:dyDescent="0.25"/>
    <row r="11630" ht="15" customHeight="1" x14ac:dyDescent="0.25"/>
    <row r="11631" ht="15" customHeight="1" x14ac:dyDescent="0.25"/>
    <row r="11632" ht="15" customHeight="1" x14ac:dyDescent="0.25"/>
    <row r="11633" ht="15" customHeight="1" x14ac:dyDescent="0.25"/>
    <row r="11634" ht="15" customHeight="1" x14ac:dyDescent="0.25"/>
    <row r="11635" ht="15" customHeight="1" x14ac:dyDescent="0.25"/>
    <row r="11636" ht="15" customHeight="1" x14ac:dyDescent="0.25"/>
    <row r="11637" ht="15" customHeight="1" x14ac:dyDescent="0.25"/>
    <row r="11638" ht="15" customHeight="1" x14ac:dyDescent="0.25"/>
    <row r="11639" ht="15" customHeight="1" x14ac:dyDescent="0.25"/>
    <row r="11640" ht="15" customHeight="1" x14ac:dyDescent="0.25"/>
    <row r="11641" ht="15" customHeight="1" x14ac:dyDescent="0.25"/>
    <row r="11642" ht="15" customHeight="1" x14ac:dyDescent="0.25"/>
    <row r="11643" ht="15" customHeight="1" x14ac:dyDescent="0.25"/>
    <row r="11644" ht="15" customHeight="1" x14ac:dyDescent="0.25"/>
    <row r="11645" ht="15" customHeight="1" x14ac:dyDescent="0.25"/>
    <row r="11646" ht="15" customHeight="1" x14ac:dyDescent="0.25"/>
    <row r="11647" ht="15" customHeight="1" x14ac:dyDescent="0.25"/>
    <row r="11648" ht="15" customHeight="1" x14ac:dyDescent="0.25"/>
    <row r="11649" ht="15" customHeight="1" x14ac:dyDescent="0.25"/>
    <row r="11650" ht="15" customHeight="1" x14ac:dyDescent="0.25"/>
    <row r="11651" ht="15" customHeight="1" x14ac:dyDescent="0.25"/>
    <row r="11652" ht="15" customHeight="1" x14ac:dyDescent="0.25"/>
    <row r="11653" ht="15" customHeight="1" x14ac:dyDescent="0.25"/>
    <row r="11654" ht="15" customHeight="1" x14ac:dyDescent="0.25"/>
    <row r="11655" ht="15" customHeight="1" x14ac:dyDescent="0.25"/>
    <row r="11656" ht="15" customHeight="1" x14ac:dyDescent="0.25"/>
    <row r="11657" ht="15" customHeight="1" x14ac:dyDescent="0.25"/>
    <row r="11658" ht="15" customHeight="1" x14ac:dyDescent="0.25"/>
    <row r="11659" ht="15" customHeight="1" x14ac:dyDescent="0.25"/>
    <row r="11660" ht="15" customHeight="1" x14ac:dyDescent="0.25"/>
    <row r="11661" ht="15" customHeight="1" x14ac:dyDescent="0.25"/>
    <row r="11662" ht="15" customHeight="1" x14ac:dyDescent="0.25"/>
    <row r="11663" ht="15" customHeight="1" x14ac:dyDescent="0.25"/>
    <row r="11664" ht="15" customHeight="1" x14ac:dyDescent="0.25"/>
    <row r="11665" ht="15" customHeight="1" x14ac:dyDescent="0.25"/>
    <row r="11666" ht="15" customHeight="1" x14ac:dyDescent="0.25"/>
    <row r="11667" ht="15" customHeight="1" x14ac:dyDescent="0.25"/>
    <row r="11668" ht="15" customHeight="1" x14ac:dyDescent="0.25"/>
    <row r="11669" ht="15" customHeight="1" x14ac:dyDescent="0.25"/>
    <row r="11670" ht="15" customHeight="1" x14ac:dyDescent="0.25"/>
    <row r="11671" ht="15" customHeight="1" x14ac:dyDescent="0.25"/>
    <row r="11672" ht="15" customHeight="1" x14ac:dyDescent="0.25"/>
    <row r="11673" ht="15" customHeight="1" x14ac:dyDescent="0.25"/>
    <row r="11674" ht="15" customHeight="1" x14ac:dyDescent="0.25"/>
    <row r="11675" ht="15" customHeight="1" x14ac:dyDescent="0.25"/>
    <row r="11676" ht="15" customHeight="1" x14ac:dyDescent="0.25"/>
    <row r="11677" ht="15" customHeight="1" x14ac:dyDescent="0.25"/>
    <row r="11678" ht="15" customHeight="1" x14ac:dyDescent="0.25"/>
    <row r="11679" ht="15" customHeight="1" x14ac:dyDescent="0.25"/>
    <row r="11680" ht="15" customHeight="1" x14ac:dyDescent="0.25"/>
    <row r="11681" ht="15" customHeight="1" x14ac:dyDescent="0.25"/>
    <row r="11682" ht="15" customHeight="1" x14ac:dyDescent="0.25"/>
    <row r="11683" ht="15" customHeight="1" x14ac:dyDescent="0.25"/>
    <row r="11684" ht="15" customHeight="1" x14ac:dyDescent="0.25"/>
    <row r="11685" ht="15" customHeight="1" x14ac:dyDescent="0.25"/>
    <row r="11686" ht="15" customHeight="1" x14ac:dyDescent="0.25"/>
    <row r="11687" ht="15" customHeight="1" x14ac:dyDescent="0.25"/>
    <row r="11688" ht="15" customHeight="1" x14ac:dyDescent="0.25"/>
    <row r="11689" ht="15" customHeight="1" x14ac:dyDescent="0.25"/>
    <row r="11690" ht="15" customHeight="1" x14ac:dyDescent="0.25"/>
    <row r="11691" ht="15" customHeight="1" x14ac:dyDescent="0.25"/>
    <row r="11692" ht="15" customHeight="1" x14ac:dyDescent="0.25"/>
    <row r="11693" ht="15" customHeight="1" x14ac:dyDescent="0.25"/>
    <row r="11694" ht="15" customHeight="1" x14ac:dyDescent="0.25"/>
    <row r="11695" ht="15" customHeight="1" x14ac:dyDescent="0.25"/>
    <row r="11696" ht="15" customHeight="1" x14ac:dyDescent="0.25"/>
    <row r="11697" ht="15" customHeight="1" x14ac:dyDescent="0.25"/>
    <row r="11698" ht="15" customHeight="1" x14ac:dyDescent="0.25"/>
    <row r="11699" ht="15" customHeight="1" x14ac:dyDescent="0.25"/>
    <row r="11700" ht="15" customHeight="1" x14ac:dyDescent="0.25"/>
    <row r="11701" ht="15" customHeight="1" x14ac:dyDescent="0.25"/>
    <row r="11702" ht="15" customHeight="1" x14ac:dyDescent="0.25"/>
    <row r="11703" ht="15" customHeight="1" x14ac:dyDescent="0.25"/>
    <row r="11704" ht="15" customHeight="1" x14ac:dyDescent="0.25"/>
    <row r="11705" ht="15" customHeight="1" x14ac:dyDescent="0.25"/>
    <row r="11706" ht="15" customHeight="1" x14ac:dyDescent="0.25"/>
    <row r="11707" ht="15" customHeight="1" x14ac:dyDescent="0.25"/>
    <row r="11708" ht="15" customHeight="1" x14ac:dyDescent="0.25"/>
    <row r="11709" ht="15" customHeight="1" x14ac:dyDescent="0.25"/>
    <row r="11710" ht="15" customHeight="1" x14ac:dyDescent="0.25"/>
    <row r="11711" ht="15" customHeight="1" x14ac:dyDescent="0.25"/>
    <row r="11712" ht="15" customHeight="1" x14ac:dyDescent="0.25"/>
    <row r="11713" ht="15" customHeight="1" x14ac:dyDescent="0.25"/>
    <row r="11714" ht="15" customHeight="1" x14ac:dyDescent="0.25"/>
    <row r="11715" ht="15" customHeight="1" x14ac:dyDescent="0.25"/>
    <row r="11716" ht="15" customHeight="1" x14ac:dyDescent="0.25"/>
    <row r="11717" ht="15" customHeight="1" x14ac:dyDescent="0.25"/>
    <row r="11718" ht="15" customHeight="1" x14ac:dyDescent="0.25"/>
    <row r="11719" ht="15" customHeight="1" x14ac:dyDescent="0.25"/>
    <row r="11720" ht="15" customHeight="1" x14ac:dyDescent="0.25"/>
    <row r="11721" ht="15" customHeight="1" x14ac:dyDescent="0.25"/>
    <row r="11722" ht="15" customHeight="1" x14ac:dyDescent="0.25"/>
    <row r="11723" ht="15" customHeight="1" x14ac:dyDescent="0.25"/>
    <row r="11724" ht="15" customHeight="1" x14ac:dyDescent="0.25"/>
    <row r="11725" ht="15" customHeight="1" x14ac:dyDescent="0.25"/>
    <row r="11726" ht="15" customHeight="1" x14ac:dyDescent="0.25"/>
    <row r="11727" ht="15" customHeight="1" x14ac:dyDescent="0.25"/>
    <row r="11728" ht="15" customHeight="1" x14ac:dyDescent="0.25"/>
    <row r="11729" ht="15" customHeight="1" x14ac:dyDescent="0.25"/>
    <row r="11730" ht="15" customHeight="1" x14ac:dyDescent="0.25"/>
    <row r="11731" ht="15" customHeight="1" x14ac:dyDescent="0.25"/>
    <row r="11732" ht="15" customHeight="1" x14ac:dyDescent="0.25"/>
    <row r="11733" ht="15" customHeight="1" x14ac:dyDescent="0.25"/>
    <row r="11734" ht="15" customHeight="1" x14ac:dyDescent="0.25"/>
    <row r="11735" ht="15" customHeight="1" x14ac:dyDescent="0.25"/>
    <row r="11736" ht="15" customHeight="1" x14ac:dyDescent="0.25"/>
    <row r="11737" ht="15" customHeight="1" x14ac:dyDescent="0.25"/>
    <row r="11738" ht="15" customHeight="1" x14ac:dyDescent="0.25"/>
    <row r="11739" ht="15" customHeight="1" x14ac:dyDescent="0.25"/>
    <row r="11740" ht="15" customHeight="1" x14ac:dyDescent="0.25"/>
    <row r="11741" ht="15" customHeight="1" x14ac:dyDescent="0.25"/>
    <row r="11742" ht="15" customHeight="1" x14ac:dyDescent="0.25"/>
    <row r="11743" ht="15" customHeight="1" x14ac:dyDescent="0.25"/>
    <row r="11744" ht="15" customHeight="1" x14ac:dyDescent="0.25"/>
    <row r="11745" ht="15" customHeight="1" x14ac:dyDescent="0.25"/>
    <row r="11746" ht="15" customHeight="1" x14ac:dyDescent="0.25"/>
    <row r="11747" ht="15" customHeight="1" x14ac:dyDescent="0.25"/>
    <row r="11748" ht="15" customHeight="1" x14ac:dyDescent="0.25"/>
    <row r="11749" ht="15" customHeight="1" x14ac:dyDescent="0.25"/>
    <row r="11750" ht="15" customHeight="1" x14ac:dyDescent="0.25"/>
    <row r="11751" ht="15" customHeight="1" x14ac:dyDescent="0.25"/>
    <row r="11752" ht="15" customHeight="1" x14ac:dyDescent="0.25"/>
    <row r="11753" ht="15" customHeight="1" x14ac:dyDescent="0.25"/>
    <row r="11754" ht="15" customHeight="1" x14ac:dyDescent="0.25"/>
    <row r="11755" ht="15" customHeight="1" x14ac:dyDescent="0.25"/>
    <row r="11756" ht="15" customHeight="1" x14ac:dyDescent="0.25"/>
    <row r="11757" ht="15" customHeight="1" x14ac:dyDescent="0.25"/>
    <row r="11758" ht="15" customHeight="1" x14ac:dyDescent="0.25"/>
    <row r="11759" ht="15" customHeight="1" x14ac:dyDescent="0.25"/>
    <row r="11760" ht="15" customHeight="1" x14ac:dyDescent="0.25"/>
    <row r="11761" ht="15" customHeight="1" x14ac:dyDescent="0.25"/>
    <row r="11762" ht="15" customHeight="1" x14ac:dyDescent="0.25"/>
    <row r="11763" ht="15" customHeight="1" x14ac:dyDescent="0.25"/>
    <row r="11764" ht="15" customHeight="1" x14ac:dyDescent="0.25"/>
    <row r="11765" ht="15" customHeight="1" x14ac:dyDescent="0.25"/>
    <row r="11766" ht="15" customHeight="1" x14ac:dyDescent="0.25"/>
    <row r="11767" ht="15" customHeight="1" x14ac:dyDescent="0.25"/>
    <row r="11768" ht="15" customHeight="1" x14ac:dyDescent="0.25"/>
    <row r="11769" ht="15" customHeight="1" x14ac:dyDescent="0.25"/>
    <row r="11770" ht="15" customHeight="1" x14ac:dyDescent="0.25"/>
    <row r="11771" ht="15" customHeight="1" x14ac:dyDescent="0.25"/>
    <row r="11772" ht="15" customHeight="1" x14ac:dyDescent="0.25"/>
    <row r="11773" ht="15" customHeight="1" x14ac:dyDescent="0.25"/>
    <row r="11774" ht="15" customHeight="1" x14ac:dyDescent="0.25"/>
    <row r="11775" ht="15" customHeight="1" x14ac:dyDescent="0.25"/>
    <row r="11776" ht="15" customHeight="1" x14ac:dyDescent="0.25"/>
    <row r="11777" ht="15" customHeight="1" x14ac:dyDescent="0.25"/>
    <row r="11778" ht="15" customHeight="1" x14ac:dyDescent="0.25"/>
    <row r="11779" ht="15" customHeight="1" x14ac:dyDescent="0.25"/>
    <row r="11780" ht="15" customHeight="1" x14ac:dyDescent="0.25"/>
    <row r="11781" ht="15" customHeight="1" x14ac:dyDescent="0.25"/>
    <row r="11782" ht="15" customHeight="1" x14ac:dyDescent="0.25"/>
    <row r="11783" ht="15" customHeight="1" x14ac:dyDescent="0.25"/>
    <row r="11784" ht="15" customHeight="1" x14ac:dyDescent="0.25"/>
    <row r="11785" ht="15" customHeight="1" x14ac:dyDescent="0.25"/>
    <row r="11786" ht="15" customHeight="1" x14ac:dyDescent="0.25"/>
    <row r="11787" ht="15" customHeight="1" x14ac:dyDescent="0.25"/>
    <row r="11788" ht="15" customHeight="1" x14ac:dyDescent="0.25"/>
    <row r="11789" ht="15" customHeight="1" x14ac:dyDescent="0.25"/>
    <row r="11790" ht="15" customHeight="1" x14ac:dyDescent="0.25"/>
    <row r="11791" ht="15" customHeight="1" x14ac:dyDescent="0.25"/>
    <row r="11792" ht="15" customHeight="1" x14ac:dyDescent="0.25"/>
    <row r="11793" ht="15" customHeight="1" x14ac:dyDescent="0.25"/>
    <row r="11794" ht="15" customHeight="1" x14ac:dyDescent="0.25"/>
    <row r="11795" ht="15" customHeight="1" x14ac:dyDescent="0.25"/>
    <row r="11796" ht="15" customHeight="1" x14ac:dyDescent="0.25"/>
    <row r="11797" ht="15" customHeight="1" x14ac:dyDescent="0.25"/>
    <row r="11798" ht="15" customHeight="1" x14ac:dyDescent="0.25"/>
    <row r="11799" ht="15" customHeight="1" x14ac:dyDescent="0.25"/>
    <row r="11800" ht="15" customHeight="1" x14ac:dyDescent="0.25"/>
    <row r="11801" ht="15" customHeight="1" x14ac:dyDescent="0.25"/>
    <row r="11802" ht="15" customHeight="1" x14ac:dyDescent="0.25"/>
    <row r="11803" ht="15" customHeight="1" x14ac:dyDescent="0.25"/>
    <row r="11804" ht="15" customHeight="1" x14ac:dyDescent="0.25"/>
    <row r="11805" ht="15" customHeight="1" x14ac:dyDescent="0.25"/>
    <row r="11806" ht="15" customHeight="1" x14ac:dyDescent="0.25"/>
    <row r="11807" ht="15" customHeight="1" x14ac:dyDescent="0.25"/>
    <row r="11808" ht="15" customHeight="1" x14ac:dyDescent="0.25"/>
    <row r="11809" ht="15" customHeight="1" x14ac:dyDescent="0.25"/>
    <row r="11810" ht="15" customHeight="1" x14ac:dyDescent="0.25"/>
    <row r="11811" ht="15" customHeight="1" x14ac:dyDescent="0.25"/>
    <row r="11812" ht="15" customHeight="1" x14ac:dyDescent="0.25"/>
    <row r="11813" ht="15" customHeight="1" x14ac:dyDescent="0.25"/>
    <row r="11814" ht="15" customHeight="1" x14ac:dyDescent="0.25"/>
    <row r="11815" ht="15" customHeight="1" x14ac:dyDescent="0.25"/>
    <row r="11816" ht="15" customHeight="1" x14ac:dyDescent="0.25"/>
    <row r="11817" ht="15" customHeight="1" x14ac:dyDescent="0.25"/>
    <row r="11818" ht="15" customHeight="1" x14ac:dyDescent="0.25"/>
    <row r="11819" ht="15" customHeight="1" x14ac:dyDescent="0.25"/>
    <row r="11820" ht="15" customHeight="1" x14ac:dyDescent="0.25"/>
    <row r="11821" ht="15" customHeight="1" x14ac:dyDescent="0.25"/>
    <row r="11822" ht="15" customHeight="1" x14ac:dyDescent="0.25"/>
    <row r="11823" ht="15" customHeight="1" x14ac:dyDescent="0.25"/>
    <row r="11824" ht="15" customHeight="1" x14ac:dyDescent="0.25"/>
    <row r="11825" ht="15" customHeight="1" x14ac:dyDescent="0.25"/>
    <row r="11826" ht="15" customHeight="1" x14ac:dyDescent="0.25"/>
    <row r="11827" ht="15" customHeight="1" x14ac:dyDescent="0.25"/>
    <row r="11828" ht="15" customHeight="1" x14ac:dyDescent="0.25"/>
    <row r="11829" ht="15" customHeight="1" x14ac:dyDescent="0.25"/>
    <row r="11830" ht="15" customHeight="1" x14ac:dyDescent="0.25"/>
    <row r="11831" ht="15" customHeight="1" x14ac:dyDescent="0.25"/>
    <row r="11832" ht="15" customHeight="1" x14ac:dyDescent="0.25"/>
    <row r="11833" ht="15" customHeight="1" x14ac:dyDescent="0.25"/>
    <row r="11834" ht="15" customHeight="1" x14ac:dyDescent="0.25"/>
    <row r="11835" ht="15" customHeight="1" x14ac:dyDescent="0.25"/>
    <row r="11836" ht="15" customHeight="1" x14ac:dyDescent="0.25"/>
    <row r="11837" ht="15" customHeight="1" x14ac:dyDescent="0.25"/>
    <row r="11838" ht="15" customHeight="1" x14ac:dyDescent="0.25"/>
    <row r="11839" ht="15" customHeight="1" x14ac:dyDescent="0.25"/>
    <row r="11840" ht="15" customHeight="1" x14ac:dyDescent="0.25"/>
    <row r="11841" ht="15" customHeight="1" x14ac:dyDescent="0.25"/>
    <row r="11842" ht="15" customHeight="1" x14ac:dyDescent="0.25"/>
    <row r="11843" ht="15" customHeight="1" x14ac:dyDescent="0.25"/>
    <row r="11844" ht="15" customHeight="1" x14ac:dyDescent="0.25"/>
    <row r="11845" ht="15" customHeight="1" x14ac:dyDescent="0.25"/>
    <row r="11846" ht="15" customHeight="1" x14ac:dyDescent="0.25"/>
    <row r="11847" ht="15" customHeight="1" x14ac:dyDescent="0.25"/>
    <row r="11848" ht="15" customHeight="1" x14ac:dyDescent="0.25"/>
    <row r="11849" ht="15" customHeight="1" x14ac:dyDescent="0.25"/>
    <row r="11850" ht="15" customHeight="1" x14ac:dyDescent="0.25"/>
    <row r="11851" ht="15" customHeight="1" x14ac:dyDescent="0.25"/>
    <row r="11852" ht="15" customHeight="1" x14ac:dyDescent="0.25"/>
    <row r="11853" ht="15" customHeight="1" x14ac:dyDescent="0.25"/>
    <row r="11854" ht="15" customHeight="1" x14ac:dyDescent="0.25"/>
    <row r="11855" ht="15" customHeight="1" x14ac:dyDescent="0.25"/>
    <row r="11856" ht="15" customHeight="1" x14ac:dyDescent="0.25"/>
    <row r="11857" ht="15" customHeight="1" x14ac:dyDescent="0.25"/>
    <row r="11858" ht="15" customHeight="1" x14ac:dyDescent="0.25"/>
    <row r="11859" ht="15" customHeight="1" x14ac:dyDescent="0.25"/>
    <row r="11860" ht="15" customHeight="1" x14ac:dyDescent="0.25"/>
    <row r="11861" ht="15" customHeight="1" x14ac:dyDescent="0.25"/>
    <row r="11862" ht="15" customHeight="1" x14ac:dyDescent="0.25"/>
    <row r="11863" ht="15" customHeight="1" x14ac:dyDescent="0.25"/>
    <row r="11864" ht="15" customHeight="1" x14ac:dyDescent="0.25"/>
    <row r="11865" ht="15" customHeight="1" x14ac:dyDescent="0.25"/>
    <row r="11866" ht="15" customHeight="1" x14ac:dyDescent="0.25"/>
    <row r="11867" ht="15" customHeight="1" x14ac:dyDescent="0.25"/>
    <row r="11868" ht="15" customHeight="1" x14ac:dyDescent="0.25"/>
    <row r="11869" ht="15" customHeight="1" x14ac:dyDescent="0.25"/>
    <row r="11870" ht="15" customHeight="1" x14ac:dyDescent="0.25"/>
    <row r="11871" ht="15" customHeight="1" x14ac:dyDescent="0.25"/>
    <row r="11872" ht="15" customHeight="1" x14ac:dyDescent="0.25"/>
    <row r="11873" ht="15" customHeight="1" x14ac:dyDescent="0.25"/>
    <row r="11874" ht="15" customHeight="1" x14ac:dyDescent="0.25"/>
    <row r="11875" ht="15" customHeight="1" x14ac:dyDescent="0.25"/>
    <row r="11876" ht="15" customHeight="1" x14ac:dyDescent="0.25"/>
    <row r="11877" ht="15" customHeight="1" x14ac:dyDescent="0.25"/>
    <row r="11878" ht="15" customHeight="1" x14ac:dyDescent="0.25"/>
    <row r="11879" ht="15" customHeight="1" x14ac:dyDescent="0.25"/>
    <row r="11880" ht="15" customHeight="1" x14ac:dyDescent="0.25"/>
    <row r="11881" ht="15" customHeight="1" x14ac:dyDescent="0.25"/>
    <row r="11882" ht="15" customHeight="1" x14ac:dyDescent="0.25"/>
    <row r="11883" ht="15" customHeight="1" x14ac:dyDescent="0.25"/>
    <row r="11884" ht="15" customHeight="1" x14ac:dyDescent="0.25"/>
    <row r="11885" ht="15" customHeight="1" x14ac:dyDescent="0.25"/>
    <row r="11886" ht="15" customHeight="1" x14ac:dyDescent="0.25"/>
    <row r="11887" ht="15" customHeight="1" x14ac:dyDescent="0.25"/>
    <row r="11888" ht="15" customHeight="1" x14ac:dyDescent="0.25"/>
    <row r="11889" ht="15" customHeight="1" x14ac:dyDescent="0.25"/>
    <row r="11890" ht="15" customHeight="1" x14ac:dyDescent="0.25"/>
    <row r="11891" ht="15" customHeight="1" x14ac:dyDescent="0.25"/>
    <row r="11892" ht="15" customHeight="1" x14ac:dyDescent="0.25"/>
    <row r="11893" ht="15" customHeight="1" x14ac:dyDescent="0.25"/>
    <row r="11894" ht="15" customHeight="1" x14ac:dyDescent="0.25"/>
    <row r="11895" ht="15" customHeight="1" x14ac:dyDescent="0.25"/>
    <row r="11896" ht="15" customHeight="1" x14ac:dyDescent="0.25"/>
    <row r="11897" ht="15" customHeight="1" x14ac:dyDescent="0.25"/>
    <row r="11898" ht="15" customHeight="1" x14ac:dyDescent="0.25"/>
    <row r="11899" ht="15" customHeight="1" x14ac:dyDescent="0.25"/>
    <row r="11900" ht="15" customHeight="1" x14ac:dyDescent="0.25"/>
    <row r="11901" ht="15" customHeight="1" x14ac:dyDescent="0.25"/>
    <row r="11902" ht="15" customHeight="1" x14ac:dyDescent="0.25"/>
    <row r="11903" ht="15" customHeight="1" x14ac:dyDescent="0.25"/>
    <row r="11904" ht="15" customHeight="1" x14ac:dyDescent="0.25"/>
    <row r="11905" ht="15" customHeight="1" x14ac:dyDescent="0.25"/>
    <row r="11906" ht="15" customHeight="1" x14ac:dyDescent="0.25"/>
    <row r="11907" ht="15" customHeight="1" x14ac:dyDescent="0.25"/>
    <row r="11908" ht="15" customHeight="1" x14ac:dyDescent="0.25"/>
    <row r="11909" ht="15" customHeight="1" x14ac:dyDescent="0.25"/>
    <row r="11910" ht="15" customHeight="1" x14ac:dyDescent="0.25"/>
    <row r="11911" ht="15" customHeight="1" x14ac:dyDescent="0.25"/>
    <row r="11912" ht="15" customHeight="1" x14ac:dyDescent="0.25"/>
    <row r="11913" ht="15" customHeight="1" x14ac:dyDescent="0.25"/>
    <row r="11914" ht="15" customHeight="1" x14ac:dyDescent="0.25"/>
    <row r="11915" ht="15" customHeight="1" x14ac:dyDescent="0.25"/>
    <row r="11916" ht="15" customHeight="1" x14ac:dyDescent="0.25"/>
    <row r="11917" ht="15" customHeight="1" x14ac:dyDescent="0.25"/>
    <row r="11918" ht="15" customHeight="1" x14ac:dyDescent="0.25"/>
    <row r="11919" ht="15" customHeight="1" x14ac:dyDescent="0.25"/>
    <row r="11920" ht="15" customHeight="1" x14ac:dyDescent="0.25"/>
    <row r="11921" ht="15" customHeight="1" x14ac:dyDescent="0.25"/>
    <row r="11922" ht="15" customHeight="1" x14ac:dyDescent="0.25"/>
    <row r="11923" ht="15" customHeight="1" x14ac:dyDescent="0.25"/>
    <row r="11924" ht="15" customHeight="1" x14ac:dyDescent="0.25"/>
    <row r="11925" ht="15" customHeight="1" x14ac:dyDescent="0.25"/>
    <row r="11926" ht="15" customHeight="1" x14ac:dyDescent="0.25"/>
    <row r="11927" ht="15" customHeight="1" x14ac:dyDescent="0.25"/>
    <row r="11928" ht="15" customHeight="1" x14ac:dyDescent="0.25"/>
    <row r="11929" ht="15" customHeight="1" x14ac:dyDescent="0.25"/>
    <row r="11930" ht="15" customHeight="1" x14ac:dyDescent="0.25"/>
    <row r="11931" ht="15" customHeight="1" x14ac:dyDescent="0.25"/>
    <row r="11932" ht="15" customHeight="1" x14ac:dyDescent="0.25"/>
    <row r="11933" ht="15" customHeight="1" x14ac:dyDescent="0.25"/>
    <row r="11934" ht="15" customHeight="1" x14ac:dyDescent="0.25"/>
    <row r="11935" ht="15" customHeight="1" x14ac:dyDescent="0.25"/>
    <row r="11936" ht="15" customHeight="1" x14ac:dyDescent="0.25"/>
    <row r="11937" ht="15" customHeight="1" x14ac:dyDescent="0.25"/>
    <row r="11938" ht="15" customHeight="1" x14ac:dyDescent="0.25"/>
    <row r="11939" ht="15" customHeight="1" x14ac:dyDescent="0.25"/>
    <row r="11940" ht="15" customHeight="1" x14ac:dyDescent="0.25"/>
    <row r="11941" ht="15" customHeight="1" x14ac:dyDescent="0.25"/>
    <row r="11942" ht="15" customHeight="1" x14ac:dyDescent="0.25"/>
    <row r="11943" ht="15" customHeight="1" x14ac:dyDescent="0.25"/>
    <row r="11944" ht="15" customHeight="1" x14ac:dyDescent="0.25"/>
    <row r="11945" ht="15" customHeight="1" x14ac:dyDescent="0.25"/>
    <row r="11946" ht="15" customHeight="1" x14ac:dyDescent="0.25"/>
    <row r="11947" ht="15" customHeight="1" x14ac:dyDescent="0.25"/>
    <row r="11948" ht="15" customHeight="1" x14ac:dyDescent="0.25"/>
    <row r="11949" ht="15" customHeight="1" x14ac:dyDescent="0.25"/>
    <row r="11950" ht="15" customHeight="1" x14ac:dyDescent="0.25"/>
    <row r="11951" ht="15" customHeight="1" x14ac:dyDescent="0.25"/>
    <row r="11952" ht="15" customHeight="1" x14ac:dyDescent="0.25"/>
    <row r="11953" ht="15" customHeight="1" x14ac:dyDescent="0.25"/>
    <row r="11954" ht="15" customHeight="1" x14ac:dyDescent="0.25"/>
    <row r="11955" ht="15" customHeight="1" x14ac:dyDescent="0.25"/>
    <row r="11956" ht="15" customHeight="1" x14ac:dyDescent="0.25"/>
    <row r="11957" ht="15" customHeight="1" x14ac:dyDescent="0.25"/>
    <row r="11958" ht="15" customHeight="1" x14ac:dyDescent="0.25"/>
    <row r="11959" ht="15" customHeight="1" x14ac:dyDescent="0.25"/>
    <row r="11960" ht="15" customHeight="1" x14ac:dyDescent="0.25"/>
    <row r="11961" ht="15" customHeight="1" x14ac:dyDescent="0.25"/>
    <row r="11962" ht="15" customHeight="1" x14ac:dyDescent="0.25"/>
    <row r="11963" ht="15" customHeight="1" x14ac:dyDescent="0.25"/>
    <row r="11964" ht="15" customHeight="1" x14ac:dyDescent="0.25"/>
    <row r="11965" ht="15" customHeight="1" x14ac:dyDescent="0.25"/>
    <row r="11966" ht="15" customHeight="1" x14ac:dyDescent="0.25"/>
    <row r="11967" ht="15" customHeight="1" x14ac:dyDescent="0.25"/>
    <row r="11968" ht="15" customHeight="1" x14ac:dyDescent="0.25"/>
    <row r="11969" ht="15" customHeight="1" x14ac:dyDescent="0.25"/>
    <row r="11970" ht="15" customHeight="1" x14ac:dyDescent="0.25"/>
    <row r="11971" ht="15" customHeight="1" x14ac:dyDescent="0.25"/>
    <row r="11972" ht="15" customHeight="1" x14ac:dyDescent="0.25"/>
    <row r="11973" ht="15" customHeight="1" x14ac:dyDescent="0.25"/>
    <row r="11974" ht="15" customHeight="1" x14ac:dyDescent="0.25"/>
    <row r="11975" ht="15" customHeight="1" x14ac:dyDescent="0.25"/>
    <row r="11976" ht="15" customHeight="1" x14ac:dyDescent="0.25"/>
    <row r="11977" ht="15" customHeight="1" x14ac:dyDescent="0.25"/>
    <row r="11978" ht="15" customHeight="1" x14ac:dyDescent="0.25"/>
    <row r="11979" ht="15" customHeight="1" x14ac:dyDescent="0.25"/>
    <row r="11980" ht="15" customHeight="1" x14ac:dyDescent="0.25"/>
    <row r="11981" ht="15" customHeight="1" x14ac:dyDescent="0.25"/>
    <row r="11982" ht="15" customHeight="1" x14ac:dyDescent="0.25"/>
    <row r="11983" ht="15" customHeight="1" x14ac:dyDescent="0.25"/>
    <row r="11984" ht="15" customHeight="1" x14ac:dyDescent="0.25"/>
    <row r="11985" ht="15" customHeight="1" x14ac:dyDescent="0.25"/>
    <row r="11986" ht="15" customHeight="1" x14ac:dyDescent="0.25"/>
    <row r="11987" ht="15" customHeight="1" x14ac:dyDescent="0.25"/>
    <row r="11988" ht="15" customHeight="1" x14ac:dyDescent="0.25"/>
    <row r="11989" ht="15" customHeight="1" x14ac:dyDescent="0.25"/>
    <row r="11990" ht="15" customHeight="1" x14ac:dyDescent="0.25"/>
    <row r="11991" ht="15" customHeight="1" x14ac:dyDescent="0.25"/>
    <row r="11992" ht="15" customHeight="1" x14ac:dyDescent="0.25"/>
    <row r="11993" ht="15" customHeight="1" x14ac:dyDescent="0.25"/>
    <row r="11994" ht="15" customHeight="1" x14ac:dyDescent="0.25"/>
    <row r="11995" ht="15" customHeight="1" x14ac:dyDescent="0.25"/>
    <row r="11996" ht="15" customHeight="1" x14ac:dyDescent="0.25"/>
    <row r="11997" ht="15" customHeight="1" x14ac:dyDescent="0.25"/>
    <row r="11998" ht="15" customHeight="1" x14ac:dyDescent="0.25"/>
    <row r="11999" ht="15" customHeight="1" x14ac:dyDescent="0.25"/>
    <row r="12000" ht="15" customHeight="1" x14ac:dyDescent="0.25"/>
    <row r="12001" ht="15" customHeight="1" x14ac:dyDescent="0.25"/>
    <row r="12002" ht="15" customHeight="1" x14ac:dyDescent="0.25"/>
    <row r="12003" ht="15" customHeight="1" x14ac:dyDescent="0.25"/>
    <row r="12004" ht="15" customHeight="1" x14ac:dyDescent="0.25"/>
    <row r="12005" ht="15" customHeight="1" x14ac:dyDescent="0.25"/>
    <row r="12006" ht="15" customHeight="1" x14ac:dyDescent="0.25"/>
    <row r="12007" ht="15" customHeight="1" x14ac:dyDescent="0.25"/>
    <row r="12008" ht="15" customHeight="1" x14ac:dyDescent="0.25"/>
    <row r="12009" ht="15" customHeight="1" x14ac:dyDescent="0.25"/>
    <row r="12010" ht="15" customHeight="1" x14ac:dyDescent="0.25"/>
    <row r="12011" ht="15" customHeight="1" x14ac:dyDescent="0.25"/>
    <row r="12012" ht="15" customHeight="1" x14ac:dyDescent="0.25"/>
    <row r="12013" ht="15" customHeight="1" x14ac:dyDescent="0.25"/>
    <row r="12014" ht="15" customHeight="1" x14ac:dyDescent="0.25"/>
    <row r="12015" ht="15" customHeight="1" x14ac:dyDescent="0.25"/>
    <row r="12016" ht="15" customHeight="1" x14ac:dyDescent="0.25"/>
    <row r="12017" ht="15" customHeight="1" x14ac:dyDescent="0.25"/>
    <row r="12018" ht="15" customHeight="1" x14ac:dyDescent="0.25"/>
    <row r="12019" ht="15" customHeight="1" x14ac:dyDescent="0.25"/>
    <row r="12020" ht="15" customHeight="1" x14ac:dyDescent="0.25"/>
    <row r="12021" ht="15" customHeight="1" x14ac:dyDescent="0.25"/>
    <row r="12022" ht="15" customHeight="1" x14ac:dyDescent="0.25"/>
    <row r="12023" ht="15" customHeight="1" x14ac:dyDescent="0.25"/>
    <row r="12024" ht="15" customHeight="1" x14ac:dyDescent="0.25"/>
    <row r="12025" ht="15" customHeight="1" x14ac:dyDescent="0.25"/>
    <row r="12026" ht="15" customHeight="1" x14ac:dyDescent="0.25"/>
    <row r="12027" ht="15" customHeight="1" x14ac:dyDescent="0.25"/>
    <row r="12028" ht="15" customHeight="1" x14ac:dyDescent="0.25"/>
    <row r="12029" ht="15" customHeight="1" x14ac:dyDescent="0.25"/>
    <row r="12030" ht="15" customHeight="1" x14ac:dyDescent="0.25"/>
    <row r="12031" ht="15" customHeight="1" x14ac:dyDescent="0.25"/>
    <row r="12032" ht="15" customHeight="1" x14ac:dyDescent="0.25"/>
    <row r="12033" ht="15" customHeight="1" x14ac:dyDescent="0.25"/>
    <row r="12034" ht="15" customHeight="1" x14ac:dyDescent="0.25"/>
    <row r="12035" ht="15" customHeight="1" x14ac:dyDescent="0.25"/>
    <row r="12036" ht="15" customHeight="1" x14ac:dyDescent="0.25"/>
    <row r="12037" ht="15" customHeight="1" x14ac:dyDescent="0.25"/>
    <row r="12038" ht="15" customHeight="1" x14ac:dyDescent="0.25"/>
    <row r="12039" ht="15" customHeight="1" x14ac:dyDescent="0.25"/>
    <row r="12040" ht="15" customHeight="1" x14ac:dyDescent="0.25"/>
    <row r="12041" ht="15" customHeight="1" x14ac:dyDescent="0.25"/>
    <row r="12042" ht="15" customHeight="1" x14ac:dyDescent="0.25"/>
    <row r="12043" ht="15" customHeight="1" x14ac:dyDescent="0.25"/>
    <row r="12044" ht="15" customHeight="1" x14ac:dyDescent="0.25"/>
    <row r="12045" ht="15" customHeight="1" x14ac:dyDescent="0.25"/>
    <row r="12046" ht="15" customHeight="1" x14ac:dyDescent="0.25"/>
    <row r="12047" ht="15" customHeight="1" x14ac:dyDescent="0.25"/>
    <row r="12048" ht="15" customHeight="1" x14ac:dyDescent="0.25"/>
    <row r="12049" ht="15" customHeight="1" x14ac:dyDescent="0.25"/>
    <row r="12050" ht="15" customHeight="1" x14ac:dyDescent="0.25"/>
    <row r="12051" ht="15" customHeight="1" x14ac:dyDescent="0.25"/>
    <row r="12052" ht="15" customHeight="1" x14ac:dyDescent="0.25"/>
    <row r="12053" ht="15" customHeight="1" x14ac:dyDescent="0.25"/>
    <row r="12054" ht="15" customHeight="1" x14ac:dyDescent="0.25"/>
    <row r="12055" ht="15" customHeight="1" x14ac:dyDescent="0.25"/>
    <row r="12056" ht="15" customHeight="1" x14ac:dyDescent="0.25"/>
    <row r="12057" ht="15" customHeight="1" x14ac:dyDescent="0.25"/>
    <row r="12058" ht="15" customHeight="1" x14ac:dyDescent="0.25"/>
    <row r="12059" ht="15" customHeight="1" x14ac:dyDescent="0.25"/>
    <row r="12060" ht="15" customHeight="1" x14ac:dyDescent="0.25"/>
    <row r="12061" ht="15" customHeight="1" x14ac:dyDescent="0.25"/>
    <row r="12062" ht="15" customHeight="1" x14ac:dyDescent="0.25"/>
    <row r="12063" ht="15" customHeight="1" x14ac:dyDescent="0.25"/>
    <row r="12064" ht="15" customHeight="1" x14ac:dyDescent="0.25"/>
    <row r="12065" ht="15" customHeight="1" x14ac:dyDescent="0.25"/>
    <row r="12066" ht="15" customHeight="1" x14ac:dyDescent="0.25"/>
    <row r="12067" ht="15" customHeight="1" x14ac:dyDescent="0.25"/>
    <row r="12068" ht="15" customHeight="1" x14ac:dyDescent="0.25"/>
    <row r="12069" ht="15" customHeight="1" x14ac:dyDescent="0.25"/>
    <row r="12070" ht="15" customHeight="1" x14ac:dyDescent="0.25"/>
    <row r="12071" ht="15" customHeight="1" x14ac:dyDescent="0.25"/>
    <row r="12072" ht="15" customHeight="1" x14ac:dyDescent="0.25"/>
    <row r="12073" ht="15" customHeight="1" x14ac:dyDescent="0.25"/>
    <row r="12074" ht="15" customHeight="1" x14ac:dyDescent="0.25"/>
    <row r="12075" ht="15" customHeight="1" x14ac:dyDescent="0.25"/>
    <row r="12076" ht="15" customHeight="1" x14ac:dyDescent="0.25"/>
    <row r="12077" ht="15" customHeight="1" x14ac:dyDescent="0.25"/>
    <row r="12078" ht="15" customHeight="1" x14ac:dyDescent="0.25"/>
    <row r="12079" ht="15" customHeight="1" x14ac:dyDescent="0.25"/>
    <row r="12080" ht="15" customHeight="1" x14ac:dyDescent="0.25"/>
    <row r="12081" ht="15" customHeight="1" x14ac:dyDescent="0.25"/>
    <row r="12082" ht="15" customHeight="1" x14ac:dyDescent="0.25"/>
    <row r="12083" ht="15" customHeight="1" x14ac:dyDescent="0.25"/>
    <row r="12084" ht="15" customHeight="1" x14ac:dyDescent="0.25"/>
    <row r="12085" ht="15" customHeight="1" x14ac:dyDescent="0.25"/>
    <row r="12086" ht="15" customHeight="1" x14ac:dyDescent="0.25"/>
    <row r="12087" ht="15" customHeight="1" x14ac:dyDescent="0.25"/>
    <row r="12088" ht="15" customHeight="1" x14ac:dyDescent="0.25"/>
    <row r="12089" ht="15" customHeight="1" x14ac:dyDescent="0.25"/>
    <row r="12090" ht="15" customHeight="1" x14ac:dyDescent="0.25"/>
    <row r="12091" ht="15" customHeight="1" x14ac:dyDescent="0.25"/>
    <row r="12092" ht="15" customHeight="1" x14ac:dyDescent="0.25"/>
    <row r="12093" ht="15" customHeight="1" x14ac:dyDescent="0.25"/>
    <row r="12094" ht="15" customHeight="1" x14ac:dyDescent="0.25"/>
    <row r="12095" ht="15" customHeight="1" x14ac:dyDescent="0.25"/>
    <row r="12096" ht="15" customHeight="1" x14ac:dyDescent="0.25"/>
    <row r="12097" ht="15" customHeight="1" x14ac:dyDescent="0.25"/>
    <row r="12098" ht="15" customHeight="1" x14ac:dyDescent="0.25"/>
    <row r="12099" ht="15" customHeight="1" x14ac:dyDescent="0.25"/>
    <row r="12100" ht="15" customHeight="1" x14ac:dyDescent="0.25"/>
    <row r="12101" ht="15" customHeight="1" x14ac:dyDescent="0.25"/>
    <row r="12102" ht="15" customHeight="1" x14ac:dyDescent="0.25"/>
    <row r="12103" ht="15" customHeight="1" x14ac:dyDescent="0.25"/>
    <row r="12104" ht="15" customHeight="1" x14ac:dyDescent="0.25"/>
    <row r="12105" ht="15" customHeight="1" x14ac:dyDescent="0.25"/>
    <row r="12106" ht="15" customHeight="1" x14ac:dyDescent="0.25"/>
    <row r="12107" ht="15" customHeight="1" x14ac:dyDescent="0.25"/>
    <row r="12108" ht="15" customHeight="1" x14ac:dyDescent="0.25"/>
    <row r="12109" ht="15" customHeight="1" x14ac:dyDescent="0.25"/>
    <row r="12110" ht="15" customHeight="1" x14ac:dyDescent="0.25"/>
    <row r="12111" ht="15" customHeight="1" x14ac:dyDescent="0.25"/>
    <row r="12112" ht="15" customHeight="1" x14ac:dyDescent="0.25"/>
    <row r="12113" ht="15" customHeight="1" x14ac:dyDescent="0.25"/>
    <row r="12114" ht="15" customHeight="1" x14ac:dyDescent="0.25"/>
    <row r="12115" ht="15" customHeight="1" x14ac:dyDescent="0.25"/>
    <row r="12116" ht="15" customHeight="1" x14ac:dyDescent="0.25"/>
    <row r="12117" ht="15" customHeight="1" x14ac:dyDescent="0.25"/>
    <row r="12118" ht="15" customHeight="1" x14ac:dyDescent="0.25"/>
    <row r="12119" ht="15" customHeight="1" x14ac:dyDescent="0.25"/>
    <row r="12120" ht="15" customHeight="1" x14ac:dyDescent="0.25"/>
    <row r="12121" ht="15" customHeight="1" x14ac:dyDescent="0.25"/>
    <row r="12122" ht="15" customHeight="1" x14ac:dyDescent="0.25"/>
    <row r="12123" ht="15" customHeight="1" x14ac:dyDescent="0.25"/>
    <row r="12124" ht="15" customHeight="1" x14ac:dyDescent="0.25"/>
    <row r="12125" ht="15" customHeight="1" x14ac:dyDescent="0.25"/>
    <row r="12126" ht="15" customHeight="1" x14ac:dyDescent="0.25"/>
    <row r="12127" ht="15" customHeight="1" x14ac:dyDescent="0.25"/>
    <row r="12128" ht="15" customHeight="1" x14ac:dyDescent="0.25"/>
    <row r="12129" ht="15" customHeight="1" x14ac:dyDescent="0.25"/>
    <row r="12130" ht="15" customHeight="1" x14ac:dyDescent="0.25"/>
    <row r="12131" ht="15" customHeight="1" x14ac:dyDescent="0.25"/>
    <row r="12132" ht="15" customHeight="1" x14ac:dyDescent="0.25"/>
    <row r="12133" ht="15" customHeight="1" x14ac:dyDescent="0.25"/>
    <row r="12134" ht="15" customHeight="1" x14ac:dyDescent="0.25"/>
    <row r="12135" ht="15" customHeight="1" x14ac:dyDescent="0.25"/>
    <row r="12136" ht="15" customHeight="1" x14ac:dyDescent="0.25"/>
    <row r="12137" ht="15" customHeight="1" x14ac:dyDescent="0.25"/>
    <row r="12138" ht="15" customHeight="1" x14ac:dyDescent="0.25"/>
    <row r="12139" ht="15" customHeight="1" x14ac:dyDescent="0.25"/>
    <row r="12140" ht="15" customHeight="1" x14ac:dyDescent="0.25"/>
    <row r="12141" ht="15" customHeight="1" x14ac:dyDescent="0.25"/>
    <row r="12142" ht="15" customHeight="1" x14ac:dyDescent="0.25"/>
    <row r="12143" ht="15" customHeight="1" x14ac:dyDescent="0.25"/>
    <row r="12144" ht="15" customHeight="1" x14ac:dyDescent="0.25"/>
    <row r="12145" ht="15" customHeight="1" x14ac:dyDescent="0.25"/>
    <row r="12146" ht="15" customHeight="1" x14ac:dyDescent="0.25"/>
    <row r="12147" ht="15" customHeight="1" x14ac:dyDescent="0.25"/>
    <row r="12148" ht="15" customHeight="1" x14ac:dyDescent="0.25"/>
    <row r="12149" ht="15" customHeight="1" x14ac:dyDescent="0.25"/>
    <row r="12150" ht="15" customHeight="1" x14ac:dyDescent="0.25"/>
    <row r="12151" ht="15" customHeight="1" x14ac:dyDescent="0.25"/>
    <row r="12152" ht="15" customHeight="1" x14ac:dyDescent="0.25"/>
    <row r="12153" ht="15" customHeight="1" x14ac:dyDescent="0.25"/>
    <row r="12154" ht="15" customHeight="1" x14ac:dyDescent="0.25"/>
    <row r="12155" ht="15" customHeight="1" x14ac:dyDescent="0.25"/>
    <row r="12156" ht="15" customHeight="1" x14ac:dyDescent="0.25"/>
    <row r="12157" ht="15" customHeight="1" x14ac:dyDescent="0.25"/>
    <row r="12158" ht="15" customHeight="1" x14ac:dyDescent="0.25"/>
    <row r="12159" ht="15" customHeight="1" x14ac:dyDescent="0.25"/>
    <row r="12160" ht="15" customHeight="1" x14ac:dyDescent="0.25"/>
    <row r="12161" ht="15" customHeight="1" x14ac:dyDescent="0.25"/>
    <row r="12162" ht="15" customHeight="1" x14ac:dyDescent="0.25"/>
    <row r="12163" ht="15" customHeight="1" x14ac:dyDescent="0.25"/>
    <row r="12164" ht="15" customHeight="1" x14ac:dyDescent="0.25"/>
    <row r="12165" ht="15" customHeight="1" x14ac:dyDescent="0.25"/>
    <row r="12166" ht="15" customHeight="1" x14ac:dyDescent="0.25"/>
    <row r="12167" ht="15" customHeight="1" x14ac:dyDescent="0.25"/>
    <row r="12168" ht="15" customHeight="1" x14ac:dyDescent="0.25"/>
    <row r="12169" ht="15" customHeight="1" x14ac:dyDescent="0.25"/>
    <row r="12170" ht="15" customHeight="1" x14ac:dyDescent="0.25"/>
    <row r="12171" ht="15" customHeight="1" x14ac:dyDescent="0.25"/>
    <row r="12172" ht="15" customHeight="1" x14ac:dyDescent="0.25"/>
    <row r="12173" ht="15" customHeight="1" x14ac:dyDescent="0.25"/>
    <row r="12174" ht="15" customHeight="1" x14ac:dyDescent="0.25"/>
    <row r="12175" ht="15" customHeight="1" x14ac:dyDescent="0.25"/>
    <row r="12176" ht="15" customHeight="1" x14ac:dyDescent="0.25"/>
    <row r="12177" ht="15" customHeight="1" x14ac:dyDescent="0.25"/>
    <row r="12178" ht="15" customHeight="1" x14ac:dyDescent="0.25"/>
    <row r="12179" ht="15" customHeight="1" x14ac:dyDescent="0.25"/>
    <row r="12180" ht="15" customHeight="1" x14ac:dyDescent="0.25"/>
    <row r="12181" ht="15" customHeight="1" x14ac:dyDescent="0.25"/>
    <row r="12182" ht="15" customHeight="1" x14ac:dyDescent="0.25"/>
    <row r="12183" ht="15" customHeight="1" x14ac:dyDescent="0.25"/>
    <row r="12184" ht="15" customHeight="1" x14ac:dyDescent="0.25"/>
    <row r="12185" ht="15" customHeight="1" x14ac:dyDescent="0.25"/>
    <row r="12186" ht="15" customHeight="1" x14ac:dyDescent="0.25"/>
    <row r="12187" ht="15" customHeight="1" x14ac:dyDescent="0.25"/>
    <row r="12188" ht="15" customHeight="1" x14ac:dyDescent="0.25"/>
    <row r="12189" ht="15" customHeight="1" x14ac:dyDescent="0.25"/>
    <row r="12190" ht="15" customHeight="1" x14ac:dyDescent="0.25"/>
    <row r="12191" ht="15" customHeight="1" x14ac:dyDescent="0.25"/>
    <row r="12192" ht="15" customHeight="1" x14ac:dyDescent="0.25"/>
    <row r="12193" ht="15" customHeight="1" x14ac:dyDescent="0.25"/>
    <row r="12194" ht="15" customHeight="1" x14ac:dyDescent="0.25"/>
    <row r="12195" ht="15" customHeight="1" x14ac:dyDescent="0.25"/>
    <row r="12196" ht="15" customHeight="1" x14ac:dyDescent="0.25"/>
    <row r="12197" ht="15" customHeight="1" x14ac:dyDescent="0.25"/>
    <row r="12198" ht="15" customHeight="1" x14ac:dyDescent="0.25"/>
    <row r="12199" ht="15" customHeight="1" x14ac:dyDescent="0.25"/>
    <row r="12200" ht="15" customHeight="1" x14ac:dyDescent="0.25"/>
    <row r="12201" ht="15" customHeight="1" x14ac:dyDescent="0.25"/>
    <row r="12202" ht="15" customHeight="1" x14ac:dyDescent="0.25"/>
    <row r="12203" ht="15" customHeight="1" x14ac:dyDescent="0.25"/>
    <row r="12204" ht="15" customHeight="1" x14ac:dyDescent="0.25"/>
    <row r="12205" ht="15" customHeight="1" x14ac:dyDescent="0.25"/>
    <row r="12206" ht="15" customHeight="1" x14ac:dyDescent="0.25"/>
    <row r="12207" ht="15" customHeight="1" x14ac:dyDescent="0.25"/>
    <row r="12208" ht="15" customHeight="1" x14ac:dyDescent="0.25"/>
    <row r="12209" ht="15" customHeight="1" x14ac:dyDescent="0.25"/>
    <row r="12210" ht="15" customHeight="1" x14ac:dyDescent="0.25"/>
    <row r="12211" ht="15" customHeight="1" x14ac:dyDescent="0.25"/>
    <row r="12212" ht="15" customHeight="1" x14ac:dyDescent="0.25"/>
    <row r="12213" ht="15" customHeight="1" x14ac:dyDescent="0.25"/>
    <row r="12214" ht="15" customHeight="1" x14ac:dyDescent="0.25"/>
    <row r="12215" ht="15" customHeight="1" x14ac:dyDescent="0.25"/>
    <row r="12216" ht="15" customHeight="1" x14ac:dyDescent="0.25"/>
    <row r="12217" ht="15" customHeight="1" x14ac:dyDescent="0.25"/>
    <row r="12218" ht="15" customHeight="1" x14ac:dyDescent="0.25"/>
    <row r="12219" ht="15" customHeight="1" x14ac:dyDescent="0.25"/>
    <row r="12220" ht="15" customHeight="1" x14ac:dyDescent="0.25"/>
    <row r="12221" ht="15" customHeight="1" x14ac:dyDescent="0.25"/>
    <row r="12222" ht="15" customHeight="1" x14ac:dyDescent="0.25"/>
    <row r="12223" ht="15" customHeight="1" x14ac:dyDescent="0.25"/>
    <row r="12224" ht="15" customHeight="1" x14ac:dyDescent="0.25"/>
    <row r="12225" ht="15" customHeight="1" x14ac:dyDescent="0.25"/>
    <row r="12226" ht="15" customHeight="1" x14ac:dyDescent="0.25"/>
    <row r="12227" ht="15" customHeight="1" x14ac:dyDescent="0.25"/>
    <row r="12228" ht="15" customHeight="1" x14ac:dyDescent="0.25"/>
    <row r="12229" ht="15" customHeight="1" x14ac:dyDescent="0.25"/>
    <row r="12230" ht="15" customHeight="1" x14ac:dyDescent="0.25"/>
    <row r="12231" ht="15" customHeight="1" x14ac:dyDescent="0.25"/>
    <row r="12232" ht="15" customHeight="1" x14ac:dyDescent="0.25"/>
    <row r="12233" ht="15" customHeight="1" x14ac:dyDescent="0.25"/>
    <row r="12234" ht="15" customHeight="1" x14ac:dyDescent="0.25"/>
    <row r="12235" ht="15" customHeight="1" x14ac:dyDescent="0.25"/>
    <row r="12236" ht="15" customHeight="1" x14ac:dyDescent="0.25"/>
    <row r="12237" ht="15" customHeight="1" x14ac:dyDescent="0.25"/>
    <row r="12238" ht="15" customHeight="1" x14ac:dyDescent="0.25"/>
    <row r="12239" ht="15" customHeight="1" x14ac:dyDescent="0.25"/>
    <row r="12240" ht="15" customHeight="1" x14ac:dyDescent="0.25"/>
    <row r="12241" ht="15" customHeight="1" x14ac:dyDescent="0.25"/>
    <row r="12242" ht="15" customHeight="1" x14ac:dyDescent="0.25"/>
    <row r="12243" ht="15" customHeight="1" x14ac:dyDescent="0.25"/>
    <row r="12244" ht="15" customHeight="1" x14ac:dyDescent="0.25"/>
    <row r="12245" ht="15" customHeight="1" x14ac:dyDescent="0.25"/>
    <row r="12246" ht="15" customHeight="1" x14ac:dyDescent="0.25"/>
    <row r="12247" ht="15" customHeight="1" x14ac:dyDescent="0.25"/>
    <row r="12248" ht="15" customHeight="1" x14ac:dyDescent="0.25"/>
    <row r="12249" ht="15" customHeight="1" x14ac:dyDescent="0.25"/>
    <row r="12250" ht="15" customHeight="1" x14ac:dyDescent="0.25"/>
    <row r="12251" ht="15" customHeight="1" x14ac:dyDescent="0.25"/>
    <row r="12252" ht="15" customHeight="1" x14ac:dyDescent="0.25"/>
    <row r="12253" ht="15" customHeight="1" x14ac:dyDescent="0.25"/>
    <row r="12254" ht="15" customHeight="1" x14ac:dyDescent="0.25"/>
    <row r="12255" ht="15" customHeight="1" x14ac:dyDescent="0.25"/>
    <row r="12256" ht="15" customHeight="1" x14ac:dyDescent="0.25"/>
    <row r="12257" ht="15" customHeight="1" x14ac:dyDescent="0.25"/>
    <row r="12258" ht="15" customHeight="1" x14ac:dyDescent="0.25"/>
    <row r="12259" ht="15" customHeight="1" x14ac:dyDescent="0.25"/>
    <row r="12260" ht="15" customHeight="1" x14ac:dyDescent="0.25"/>
    <row r="12261" ht="15" customHeight="1" x14ac:dyDescent="0.25"/>
    <row r="12262" ht="15" customHeight="1" x14ac:dyDescent="0.25"/>
    <row r="12263" ht="15" customHeight="1" x14ac:dyDescent="0.25"/>
    <row r="12264" ht="15" customHeight="1" x14ac:dyDescent="0.25"/>
    <row r="12265" ht="15" customHeight="1" x14ac:dyDescent="0.25"/>
    <row r="12266" ht="15" customHeight="1" x14ac:dyDescent="0.25"/>
    <row r="12267" ht="15" customHeight="1" x14ac:dyDescent="0.25"/>
    <row r="12268" ht="15" customHeight="1" x14ac:dyDescent="0.25"/>
    <row r="12269" ht="15" customHeight="1" x14ac:dyDescent="0.25"/>
    <row r="12270" ht="15" customHeight="1" x14ac:dyDescent="0.25"/>
    <row r="12271" ht="15" customHeight="1" x14ac:dyDescent="0.25"/>
    <row r="12272" ht="15" customHeight="1" x14ac:dyDescent="0.25"/>
    <row r="12273" ht="15" customHeight="1" x14ac:dyDescent="0.25"/>
    <row r="12274" ht="15" customHeight="1" x14ac:dyDescent="0.25"/>
    <row r="12275" ht="15" customHeight="1" x14ac:dyDescent="0.25"/>
    <row r="12276" ht="15" customHeight="1" x14ac:dyDescent="0.25"/>
    <row r="12277" ht="15" customHeight="1" x14ac:dyDescent="0.25"/>
    <row r="12278" ht="15" customHeight="1" x14ac:dyDescent="0.25"/>
    <row r="12279" ht="15" customHeight="1" x14ac:dyDescent="0.25"/>
    <row r="12280" ht="15" customHeight="1" x14ac:dyDescent="0.25"/>
    <row r="12281" ht="15" customHeight="1" x14ac:dyDescent="0.25"/>
    <row r="12282" ht="15" customHeight="1" x14ac:dyDescent="0.25"/>
    <row r="12283" ht="15" customHeight="1" x14ac:dyDescent="0.25"/>
    <row r="12284" ht="15" customHeight="1" x14ac:dyDescent="0.25"/>
    <row r="12285" ht="15" customHeight="1" x14ac:dyDescent="0.25"/>
    <row r="12286" ht="15" customHeight="1" x14ac:dyDescent="0.25"/>
    <row r="12287" ht="15" customHeight="1" x14ac:dyDescent="0.25"/>
    <row r="12288" ht="15" customHeight="1" x14ac:dyDescent="0.25"/>
    <row r="12289" ht="15" customHeight="1" x14ac:dyDescent="0.25"/>
    <row r="12290" ht="15" customHeight="1" x14ac:dyDescent="0.25"/>
    <row r="12291" ht="15" customHeight="1" x14ac:dyDescent="0.25"/>
    <row r="12292" ht="15" customHeight="1" x14ac:dyDescent="0.25"/>
    <row r="12293" ht="15" customHeight="1" x14ac:dyDescent="0.25"/>
    <row r="12294" ht="15" customHeight="1" x14ac:dyDescent="0.25"/>
    <row r="12295" ht="15" customHeight="1" x14ac:dyDescent="0.25"/>
    <row r="12296" ht="15" customHeight="1" x14ac:dyDescent="0.25"/>
    <row r="12297" ht="15" customHeight="1" x14ac:dyDescent="0.25"/>
    <row r="12298" ht="15" customHeight="1" x14ac:dyDescent="0.25"/>
    <row r="12299" ht="15" customHeight="1" x14ac:dyDescent="0.25"/>
    <row r="12300" ht="15" customHeight="1" x14ac:dyDescent="0.25"/>
    <row r="12301" ht="15" customHeight="1" x14ac:dyDescent="0.25"/>
    <row r="12302" ht="15" customHeight="1" x14ac:dyDescent="0.25"/>
    <row r="12303" ht="15" customHeight="1" x14ac:dyDescent="0.25"/>
    <row r="12304" ht="15" customHeight="1" x14ac:dyDescent="0.25"/>
    <row r="12305" ht="15" customHeight="1" x14ac:dyDescent="0.25"/>
    <row r="12306" ht="15" customHeight="1" x14ac:dyDescent="0.25"/>
    <row r="12307" ht="15" customHeight="1" x14ac:dyDescent="0.25"/>
    <row r="12308" ht="15" customHeight="1" x14ac:dyDescent="0.25"/>
    <row r="12309" ht="15" customHeight="1" x14ac:dyDescent="0.25"/>
    <row r="12310" ht="15" customHeight="1" x14ac:dyDescent="0.25"/>
    <row r="12311" ht="15" customHeight="1" x14ac:dyDescent="0.25"/>
    <row r="12312" ht="15" customHeight="1" x14ac:dyDescent="0.25"/>
    <row r="12313" ht="15" customHeight="1" x14ac:dyDescent="0.25"/>
    <row r="12314" ht="15" customHeight="1" x14ac:dyDescent="0.25"/>
    <row r="12315" ht="15" customHeight="1" x14ac:dyDescent="0.25"/>
    <row r="12316" ht="15" customHeight="1" x14ac:dyDescent="0.25"/>
    <row r="12317" ht="15" customHeight="1" x14ac:dyDescent="0.25"/>
    <row r="12318" ht="15" customHeight="1" x14ac:dyDescent="0.25"/>
    <row r="12319" ht="15" customHeight="1" x14ac:dyDescent="0.25"/>
    <row r="12320" ht="15" customHeight="1" x14ac:dyDescent="0.25"/>
    <row r="12321" ht="15" customHeight="1" x14ac:dyDescent="0.25"/>
    <row r="12322" ht="15" customHeight="1" x14ac:dyDescent="0.25"/>
    <row r="12323" ht="15" customHeight="1" x14ac:dyDescent="0.25"/>
    <row r="12324" ht="15" customHeight="1" x14ac:dyDescent="0.25"/>
    <row r="12325" ht="15" customHeight="1" x14ac:dyDescent="0.25"/>
    <row r="12326" ht="15" customHeight="1" x14ac:dyDescent="0.25"/>
    <row r="12327" ht="15" customHeight="1" x14ac:dyDescent="0.25"/>
    <row r="12328" ht="15" customHeight="1" x14ac:dyDescent="0.25"/>
    <row r="12329" ht="15" customHeight="1" x14ac:dyDescent="0.25"/>
    <row r="12330" ht="15" customHeight="1" x14ac:dyDescent="0.25"/>
    <row r="12331" ht="15" customHeight="1" x14ac:dyDescent="0.25"/>
    <row r="12332" ht="15" customHeight="1" x14ac:dyDescent="0.25"/>
    <row r="12333" ht="15" customHeight="1" x14ac:dyDescent="0.25"/>
    <row r="12334" ht="15" customHeight="1" x14ac:dyDescent="0.25"/>
    <row r="12335" ht="15" customHeight="1" x14ac:dyDescent="0.25"/>
    <row r="12336" ht="15" customHeight="1" x14ac:dyDescent="0.25"/>
    <row r="12337" ht="15" customHeight="1" x14ac:dyDescent="0.25"/>
    <row r="12338" ht="15" customHeight="1" x14ac:dyDescent="0.25"/>
    <row r="12339" ht="15" customHeight="1" x14ac:dyDescent="0.25"/>
    <row r="12340" ht="15" customHeight="1" x14ac:dyDescent="0.25"/>
    <row r="12341" ht="15" customHeight="1" x14ac:dyDescent="0.25"/>
    <row r="12342" ht="15" customHeight="1" x14ac:dyDescent="0.25"/>
    <row r="12343" ht="15" customHeight="1" x14ac:dyDescent="0.25"/>
    <row r="12344" ht="15" customHeight="1" x14ac:dyDescent="0.25"/>
    <row r="12345" ht="15" customHeight="1" x14ac:dyDescent="0.25"/>
    <row r="12346" ht="15" customHeight="1" x14ac:dyDescent="0.25"/>
    <row r="12347" ht="15" customHeight="1" x14ac:dyDescent="0.25"/>
    <row r="12348" ht="15" customHeight="1" x14ac:dyDescent="0.25"/>
    <row r="12349" ht="15" customHeight="1" x14ac:dyDescent="0.25"/>
    <row r="12350" ht="15" customHeight="1" x14ac:dyDescent="0.25"/>
    <row r="12351" ht="15" customHeight="1" x14ac:dyDescent="0.25"/>
    <row r="12352" ht="15" customHeight="1" x14ac:dyDescent="0.25"/>
    <row r="12353" ht="15" customHeight="1" x14ac:dyDescent="0.25"/>
    <row r="12354" ht="15" customHeight="1" x14ac:dyDescent="0.25"/>
    <row r="12355" ht="15" customHeight="1" x14ac:dyDescent="0.25"/>
    <row r="12356" ht="15" customHeight="1" x14ac:dyDescent="0.25"/>
    <row r="12357" ht="15" customHeight="1" x14ac:dyDescent="0.25"/>
    <row r="12358" ht="15" customHeight="1" x14ac:dyDescent="0.25"/>
    <row r="12359" ht="15" customHeight="1" x14ac:dyDescent="0.25"/>
    <row r="12360" ht="15" customHeight="1" x14ac:dyDescent="0.25"/>
    <row r="12361" ht="15" customHeight="1" x14ac:dyDescent="0.25"/>
    <row r="12362" ht="15" customHeight="1" x14ac:dyDescent="0.25"/>
    <row r="12363" ht="15" customHeight="1" x14ac:dyDescent="0.25"/>
    <row r="12364" ht="15" customHeight="1" x14ac:dyDescent="0.25"/>
    <row r="12365" ht="15" customHeight="1" x14ac:dyDescent="0.25"/>
    <row r="12366" ht="15" customHeight="1" x14ac:dyDescent="0.25"/>
    <row r="12367" ht="15" customHeight="1" x14ac:dyDescent="0.25"/>
    <row r="12368" ht="15" customHeight="1" x14ac:dyDescent="0.25"/>
    <row r="12369" ht="15" customHeight="1" x14ac:dyDescent="0.25"/>
    <row r="12370" ht="15" customHeight="1" x14ac:dyDescent="0.25"/>
    <row r="12371" ht="15" customHeight="1" x14ac:dyDescent="0.25"/>
    <row r="12372" ht="15" customHeight="1" x14ac:dyDescent="0.25"/>
    <row r="12373" ht="15" customHeight="1" x14ac:dyDescent="0.25"/>
    <row r="12374" ht="15" customHeight="1" x14ac:dyDescent="0.25"/>
    <row r="12375" ht="15" customHeight="1" x14ac:dyDescent="0.25"/>
    <row r="12376" ht="15" customHeight="1" x14ac:dyDescent="0.25"/>
    <row r="12377" ht="15" customHeight="1" x14ac:dyDescent="0.25"/>
    <row r="12378" ht="15" customHeight="1" x14ac:dyDescent="0.25"/>
    <row r="12379" ht="15" customHeight="1" x14ac:dyDescent="0.25"/>
    <row r="12380" ht="15" customHeight="1" x14ac:dyDescent="0.25"/>
    <row r="12381" ht="15" customHeight="1" x14ac:dyDescent="0.25"/>
    <row r="12382" ht="15" customHeight="1" x14ac:dyDescent="0.25"/>
    <row r="12383" ht="15" customHeight="1" x14ac:dyDescent="0.25"/>
    <row r="12384" ht="15" customHeight="1" x14ac:dyDescent="0.25"/>
    <row r="12385" ht="15" customHeight="1" x14ac:dyDescent="0.25"/>
    <row r="12386" ht="15" customHeight="1" x14ac:dyDescent="0.25"/>
    <row r="12387" ht="15" customHeight="1" x14ac:dyDescent="0.25"/>
    <row r="12388" ht="15" customHeight="1" x14ac:dyDescent="0.25"/>
    <row r="12389" ht="15" customHeight="1" x14ac:dyDescent="0.25"/>
    <row r="12390" ht="15" customHeight="1" x14ac:dyDescent="0.25"/>
    <row r="12391" ht="15" customHeight="1" x14ac:dyDescent="0.25"/>
    <row r="12392" ht="15" customHeight="1" x14ac:dyDescent="0.25"/>
    <row r="12393" ht="15" customHeight="1" x14ac:dyDescent="0.25"/>
    <row r="12394" ht="15" customHeight="1" x14ac:dyDescent="0.25"/>
    <row r="12395" ht="15" customHeight="1" x14ac:dyDescent="0.25"/>
    <row r="12396" ht="15" customHeight="1" x14ac:dyDescent="0.25"/>
    <row r="12397" ht="15" customHeight="1" x14ac:dyDescent="0.25"/>
    <row r="12398" ht="15" customHeight="1" x14ac:dyDescent="0.25"/>
    <row r="12399" ht="15" customHeight="1" x14ac:dyDescent="0.25"/>
    <row r="12400" ht="15" customHeight="1" x14ac:dyDescent="0.25"/>
    <row r="12401" ht="15" customHeight="1" x14ac:dyDescent="0.25"/>
    <row r="12402" ht="15" customHeight="1" x14ac:dyDescent="0.25"/>
    <row r="12403" ht="15" customHeight="1" x14ac:dyDescent="0.25"/>
    <row r="12404" ht="15" customHeight="1" x14ac:dyDescent="0.25"/>
    <row r="12405" ht="15" customHeight="1" x14ac:dyDescent="0.25"/>
    <row r="12406" ht="15" customHeight="1" x14ac:dyDescent="0.25"/>
    <row r="12407" ht="15" customHeight="1" x14ac:dyDescent="0.25"/>
    <row r="12408" ht="15" customHeight="1" x14ac:dyDescent="0.25"/>
    <row r="12409" ht="15" customHeight="1" x14ac:dyDescent="0.25"/>
    <row r="12410" ht="15" customHeight="1" x14ac:dyDescent="0.25"/>
    <row r="12411" ht="15" customHeight="1" x14ac:dyDescent="0.25"/>
    <row r="12412" ht="15" customHeight="1" x14ac:dyDescent="0.25"/>
    <row r="12413" ht="15" customHeight="1" x14ac:dyDescent="0.25"/>
    <row r="12414" ht="15" customHeight="1" x14ac:dyDescent="0.25"/>
    <row r="12415" ht="15" customHeight="1" x14ac:dyDescent="0.25"/>
    <row r="12416" ht="15" customHeight="1" x14ac:dyDescent="0.25"/>
    <row r="12417" ht="15" customHeight="1" x14ac:dyDescent="0.25"/>
    <row r="12418" ht="15" customHeight="1" x14ac:dyDescent="0.25"/>
    <row r="12419" ht="15" customHeight="1" x14ac:dyDescent="0.25"/>
    <row r="12420" ht="15" customHeight="1" x14ac:dyDescent="0.25"/>
    <row r="12421" ht="15" customHeight="1" x14ac:dyDescent="0.25"/>
    <row r="12422" ht="15" customHeight="1" x14ac:dyDescent="0.25"/>
    <row r="12423" ht="15" customHeight="1" x14ac:dyDescent="0.25"/>
    <row r="12424" ht="15" customHeight="1" x14ac:dyDescent="0.25"/>
    <row r="12425" ht="15" customHeight="1" x14ac:dyDescent="0.25"/>
    <row r="12426" ht="15" customHeight="1" x14ac:dyDescent="0.25"/>
    <row r="12427" ht="15" customHeight="1" x14ac:dyDescent="0.25"/>
    <row r="12428" ht="15" customHeight="1" x14ac:dyDescent="0.25"/>
    <row r="12429" ht="15" customHeight="1" x14ac:dyDescent="0.25"/>
    <row r="12430" ht="15" customHeight="1" x14ac:dyDescent="0.25"/>
    <row r="12431" ht="15" customHeight="1" x14ac:dyDescent="0.25"/>
    <row r="12432" ht="15" customHeight="1" x14ac:dyDescent="0.25"/>
    <row r="12433" ht="15" customHeight="1" x14ac:dyDescent="0.25"/>
    <row r="12434" ht="15" customHeight="1" x14ac:dyDescent="0.25"/>
    <row r="12435" ht="15" customHeight="1" x14ac:dyDescent="0.25"/>
    <row r="12436" ht="15" customHeight="1" x14ac:dyDescent="0.25"/>
    <row r="12437" ht="15" customHeight="1" x14ac:dyDescent="0.25"/>
    <row r="12438" ht="15" customHeight="1" x14ac:dyDescent="0.25"/>
    <row r="12439" ht="15" customHeight="1" x14ac:dyDescent="0.25"/>
    <row r="12440" ht="15" customHeight="1" x14ac:dyDescent="0.25"/>
    <row r="12441" ht="15" customHeight="1" x14ac:dyDescent="0.25"/>
    <row r="12442" ht="15" customHeight="1" x14ac:dyDescent="0.25"/>
    <row r="12443" ht="15" customHeight="1" x14ac:dyDescent="0.25"/>
    <row r="12444" ht="15" customHeight="1" x14ac:dyDescent="0.25"/>
    <row r="12445" ht="15" customHeight="1" x14ac:dyDescent="0.25"/>
    <row r="12446" ht="15" customHeight="1" x14ac:dyDescent="0.25"/>
    <row r="12447" ht="15" customHeight="1" x14ac:dyDescent="0.25"/>
    <row r="12448" ht="15" customHeight="1" x14ac:dyDescent="0.25"/>
    <row r="12449" ht="15" customHeight="1" x14ac:dyDescent="0.25"/>
    <row r="12450" ht="15" customHeight="1" x14ac:dyDescent="0.25"/>
    <row r="12451" ht="15" customHeight="1" x14ac:dyDescent="0.25"/>
    <row r="12452" ht="15" customHeight="1" x14ac:dyDescent="0.25"/>
    <row r="12453" ht="15" customHeight="1" x14ac:dyDescent="0.25"/>
    <row r="12454" ht="15" customHeight="1" x14ac:dyDescent="0.25"/>
    <row r="12455" ht="15" customHeight="1" x14ac:dyDescent="0.25"/>
    <row r="12456" ht="15" customHeight="1" x14ac:dyDescent="0.25"/>
    <row r="12457" ht="15" customHeight="1" x14ac:dyDescent="0.25"/>
    <row r="12458" ht="15" customHeight="1" x14ac:dyDescent="0.25"/>
    <row r="12459" ht="15" customHeight="1" x14ac:dyDescent="0.25"/>
    <row r="12460" ht="15" customHeight="1" x14ac:dyDescent="0.25"/>
    <row r="12461" ht="15" customHeight="1" x14ac:dyDescent="0.25"/>
    <row r="12462" ht="15" customHeight="1" x14ac:dyDescent="0.25"/>
    <row r="12463" ht="15" customHeight="1" x14ac:dyDescent="0.25"/>
    <row r="12464" ht="15" customHeight="1" x14ac:dyDescent="0.25"/>
    <row r="12465" ht="15" customHeight="1" x14ac:dyDescent="0.25"/>
    <row r="12466" ht="15" customHeight="1" x14ac:dyDescent="0.25"/>
    <row r="12467" ht="15" customHeight="1" x14ac:dyDescent="0.25"/>
    <row r="12468" ht="15" customHeight="1" x14ac:dyDescent="0.25"/>
    <row r="12469" ht="15" customHeight="1" x14ac:dyDescent="0.25"/>
    <row r="12470" ht="15" customHeight="1" x14ac:dyDescent="0.25"/>
    <row r="12471" ht="15" customHeight="1" x14ac:dyDescent="0.25"/>
    <row r="12472" ht="15" customHeight="1" x14ac:dyDescent="0.25"/>
    <row r="12473" ht="15" customHeight="1" x14ac:dyDescent="0.25"/>
    <row r="12474" ht="15" customHeight="1" x14ac:dyDescent="0.25"/>
    <row r="12475" ht="15" customHeight="1" x14ac:dyDescent="0.25"/>
    <row r="12476" ht="15" customHeight="1" x14ac:dyDescent="0.25"/>
    <row r="12477" ht="15" customHeight="1" x14ac:dyDescent="0.25"/>
    <row r="12478" ht="15" customHeight="1" x14ac:dyDescent="0.25"/>
    <row r="12479" ht="15" customHeight="1" x14ac:dyDescent="0.25"/>
    <row r="12480" ht="15" customHeight="1" x14ac:dyDescent="0.25"/>
    <row r="12481" ht="15" customHeight="1" x14ac:dyDescent="0.25"/>
    <row r="12482" ht="15" customHeight="1" x14ac:dyDescent="0.25"/>
    <row r="12483" ht="15" customHeight="1" x14ac:dyDescent="0.25"/>
    <row r="12484" ht="15" customHeight="1" x14ac:dyDescent="0.25"/>
    <row r="12485" ht="15" customHeight="1" x14ac:dyDescent="0.25"/>
    <row r="12486" ht="15" customHeight="1" x14ac:dyDescent="0.25"/>
    <row r="12487" ht="15" customHeight="1" x14ac:dyDescent="0.25"/>
    <row r="12488" ht="15" customHeight="1" x14ac:dyDescent="0.25"/>
    <row r="12489" ht="15" customHeight="1" x14ac:dyDescent="0.25"/>
    <row r="12490" ht="15" customHeight="1" x14ac:dyDescent="0.25"/>
    <row r="12491" ht="15" customHeight="1" x14ac:dyDescent="0.25"/>
    <row r="12492" ht="15" customHeight="1" x14ac:dyDescent="0.25"/>
    <row r="12493" ht="15" customHeight="1" x14ac:dyDescent="0.25"/>
    <row r="12494" ht="15" customHeight="1" x14ac:dyDescent="0.25"/>
    <row r="12495" ht="15" customHeight="1" x14ac:dyDescent="0.25"/>
    <row r="12496" ht="15" customHeight="1" x14ac:dyDescent="0.25"/>
    <row r="12497" ht="15" customHeight="1" x14ac:dyDescent="0.25"/>
    <row r="12498" ht="15" customHeight="1" x14ac:dyDescent="0.25"/>
    <row r="12499" ht="15" customHeight="1" x14ac:dyDescent="0.25"/>
    <row r="12500" ht="15" customHeight="1" x14ac:dyDescent="0.25"/>
    <row r="12501" ht="15" customHeight="1" x14ac:dyDescent="0.25"/>
    <row r="12502" ht="15" customHeight="1" x14ac:dyDescent="0.25"/>
    <row r="12503" ht="15" customHeight="1" x14ac:dyDescent="0.25"/>
    <row r="12504" ht="15" customHeight="1" x14ac:dyDescent="0.25"/>
    <row r="12505" ht="15" customHeight="1" x14ac:dyDescent="0.25"/>
    <row r="12506" ht="15" customHeight="1" x14ac:dyDescent="0.25"/>
    <row r="12507" ht="15" customHeight="1" x14ac:dyDescent="0.25"/>
    <row r="12508" ht="15" customHeight="1" x14ac:dyDescent="0.25"/>
    <row r="12509" ht="15" customHeight="1" x14ac:dyDescent="0.25"/>
    <row r="12510" ht="15" customHeight="1" x14ac:dyDescent="0.25"/>
    <row r="12511" ht="15" customHeight="1" x14ac:dyDescent="0.25"/>
    <row r="12512" ht="15" customHeight="1" x14ac:dyDescent="0.25"/>
    <row r="12513" ht="15" customHeight="1" x14ac:dyDescent="0.25"/>
    <row r="12514" ht="15" customHeight="1" x14ac:dyDescent="0.25"/>
    <row r="12515" ht="15" customHeight="1" x14ac:dyDescent="0.25"/>
    <row r="12516" ht="15" customHeight="1" x14ac:dyDescent="0.25"/>
    <row r="12517" ht="15" customHeight="1" x14ac:dyDescent="0.25"/>
    <row r="12518" ht="15" customHeight="1" x14ac:dyDescent="0.25"/>
    <row r="12519" ht="15" customHeight="1" x14ac:dyDescent="0.25"/>
    <row r="12520" ht="15" customHeight="1" x14ac:dyDescent="0.25"/>
    <row r="12521" ht="15" customHeight="1" x14ac:dyDescent="0.25"/>
    <row r="12522" ht="15" customHeight="1" x14ac:dyDescent="0.25"/>
    <row r="12523" ht="15" customHeight="1" x14ac:dyDescent="0.25"/>
    <row r="12524" ht="15" customHeight="1" x14ac:dyDescent="0.25"/>
    <row r="12525" ht="15" customHeight="1" x14ac:dyDescent="0.25"/>
    <row r="12526" ht="15" customHeight="1" x14ac:dyDescent="0.25"/>
    <row r="12527" ht="15" customHeight="1" x14ac:dyDescent="0.25"/>
    <row r="12528" ht="15" customHeight="1" x14ac:dyDescent="0.25"/>
    <row r="12529" ht="15" customHeight="1" x14ac:dyDescent="0.25"/>
    <row r="12530" ht="15" customHeight="1" x14ac:dyDescent="0.25"/>
    <row r="12531" ht="15" customHeight="1" x14ac:dyDescent="0.25"/>
    <row r="12532" ht="15" customHeight="1" x14ac:dyDescent="0.25"/>
    <row r="12533" ht="15" customHeight="1" x14ac:dyDescent="0.25"/>
    <row r="12534" ht="15" customHeight="1" x14ac:dyDescent="0.25"/>
    <row r="12535" ht="15" customHeight="1" x14ac:dyDescent="0.25"/>
    <row r="12536" ht="15" customHeight="1" x14ac:dyDescent="0.25"/>
    <row r="12537" ht="15" customHeight="1" x14ac:dyDescent="0.25"/>
    <row r="12538" ht="15" customHeight="1" x14ac:dyDescent="0.25"/>
    <row r="12539" ht="15" customHeight="1" x14ac:dyDescent="0.25"/>
    <row r="12540" ht="15" customHeight="1" x14ac:dyDescent="0.25"/>
    <row r="12541" ht="15" customHeight="1" x14ac:dyDescent="0.25"/>
    <row r="12542" ht="15" customHeight="1" x14ac:dyDescent="0.25"/>
    <row r="12543" ht="15" customHeight="1" x14ac:dyDescent="0.25"/>
    <row r="12544" ht="15" customHeight="1" x14ac:dyDescent="0.25"/>
    <row r="12545" ht="15" customHeight="1" x14ac:dyDescent="0.25"/>
    <row r="12546" ht="15" customHeight="1" x14ac:dyDescent="0.25"/>
    <row r="12547" ht="15" customHeight="1" x14ac:dyDescent="0.25"/>
    <row r="12548" ht="15" customHeight="1" x14ac:dyDescent="0.25"/>
    <row r="12549" ht="15" customHeight="1" x14ac:dyDescent="0.25"/>
    <row r="12550" ht="15" customHeight="1" x14ac:dyDescent="0.25"/>
    <row r="12551" ht="15" customHeight="1" x14ac:dyDescent="0.25"/>
    <row r="12552" ht="15" customHeight="1" x14ac:dyDescent="0.25"/>
    <row r="12553" ht="15" customHeight="1" x14ac:dyDescent="0.25"/>
    <row r="12554" ht="15" customHeight="1" x14ac:dyDescent="0.25"/>
    <row r="12555" ht="15" customHeight="1" x14ac:dyDescent="0.25"/>
    <row r="12556" ht="15" customHeight="1" x14ac:dyDescent="0.25"/>
    <row r="12557" ht="15" customHeight="1" x14ac:dyDescent="0.25"/>
    <row r="12558" ht="15" customHeight="1" x14ac:dyDescent="0.25"/>
    <row r="12559" ht="15" customHeight="1" x14ac:dyDescent="0.25"/>
    <row r="12560" ht="15" customHeight="1" x14ac:dyDescent="0.25"/>
    <row r="12561" ht="15" customHeight="1" x14ac:dyDescent="0.25"/>
    <row r="12562" ht="15" customHeight="1" x14ac:dyDescent="0.25"/>
    <row r="12563" ht="15" customHeight="1" x14ac:dyDescent="0.25"/>
    <row r="12564" ht="15" customHeight="1" x14ac:dyDescent="0.25"/>
    <row r="12565" ht="15" customHeight="1" x14ac:dyDescent="0.25"/>
    <row r="12566" ht="15" customHeight="1" x14ac:dyDescent="0.25"/>
    <row r="12567" ht="15" customHeight="1" x14ac:dyDescent="0.25"/>
    <row r="12568" ht="15" customHeight="1" x14ac:dyDescent="0.25"/>
    <row r="12569" ht="15" customHeight="1" x14ac:dyDescent="0.25"/>
    <row r="12570" ht="15" customHeight="1" x14ac:dyDescent="0.25"/>
    <row r="12571" ht="15" customHeight="1" x14ac:dyDescent="0.25"/>
    <row r="12572" ht="15" customHeight="1" x14ac:dyDescent="0.25"/>
    <row r="12573" ht="15" customHeight="1" x14ac:dyDescent="0.25"/>
    <row r="12574" ht="15" customHeight="1" x14ac:dyDescent="0.25"/>
    <row r="12575" ht="15" customHeight="1" x14ac:dyDescent="0.25"/>
    <row r="12576" ht="15" customHeight="1" x14ac:dyDescent="0.25"/>
    <row r="12577" ht="15" customHeight="1" x14ac:dyDescent="0.25"/>
    <row r="12578" ht="15" customHeight="1" x14ac:dyDescent="0.25"/>
    <row r="12579" ht="15" customHeight="1" x14ac:dyDescent="0.25"/>
    <row r="12580" ht="15" customHeight="1" x14ac:dyDescent="0.25"/>
    <row r="12581" ht="15" customHeight="1" x14ac:dyDescent="0.25"/>
    <row r="12582" ht="15" customHeight="1" x14ac:dyDescent="0.25"/>
    <row r="12583" ht="15" customHeight="1" x14ac:dyDescent="0.25"/>
    <row r="12584" ht="15" customHeight="1" x14ac:dyDescent="0.25"/>
    <row r="12585" ht="15" customHeight="1" x14ac:dyDescent="0.25"/>
    <row r="12586" ht="15" customHeight="1" x14ac:dyDescent="0.25"/>
    <row r="12587" ht="15" customHeight="1" x14ac:dyDescent="0.25"/>
    <row r="12588" ht="15" customHeight="1" x14ac:dyDescent="0.25"/>
    <row r="12589" ht="15" customHeight="1" x14ac:dyDescent="0.25"/>
    <row r="12590" ht="15" customHeight="1" x14ac:dyDescent="0.25"/>
    <row r="12591" ht="15" customHeight="1" x14ac:dyDescent="0.25"/>
    <row r="12592" ht="15" customHeight="1" x14ac:dyDescent="0.25"/>
    <row r="12593" ht="15" customHeight="1" x14ac:dyDescent="0.25"/>
    <row r="12594" ht="15" customHeight="1" x14ac:dyDescent="0.25"/>
    <row r="12595" ht="15" customHeight="1" x14ac:dyDescent="0.25"/>
    <row r="12596" ht="15" customHeight="1" x14ac:dyDescent="0.25"/>
    <row r="12597" ht="15" customHeight="1" x14ac:dyDescent="0.25"/>
    <row r="12598" ht="15" customHeight="1" x14ac:dyDescent="0.25"/>
    <row r="12599" ht="15" customHeight="1" x14ac:dyDescent="0.25"/>
    <row r="12600" ht="15" customHeight="1" x14ac:dyDescent="0.25"/>
    <row r="12601" ht="15" customHeight="1" x14ac:dyDescent="0.25"/>
    <row r="12602" ht="15" customHeight="1" x14ac:dyDescent="0.25"/>
    <row r="12603" ht="15" customHeight="1" x14ac:dyDescent="0.25"/>
    <row r="12604" ht="15" customHeight="1" x14ac:dyDescent="0.25"/>
    <row r="12605" ht="15" customHeight="1" x14ac:dyDescent="0.25"/>
    <row r="12606" ht="15" customHeight="1" x14ac:dyDescent="0.25"/>
    <row r="12607" ht="15" customHeight="1" x14ac:dyDescent="0.25"/>
    <row r="12608" ht="15" customHeight="1" x14ac:dyDescent="0.25"/>
    <row r="12609" ht="15" customHeight="1" x14ac:dyDescent="0.25"/>
    <row r="12610" ht="15" customHeight="1" x14ac:dyDescent="0.25"/>
    <row r="12611" ht="15" customHeight="1" x14ac:dyDescent="0.25"/>
    <row r="12612" ht="15" customHeight="1" x14ac:dyDescent="0.25"/>
    <row r="12613" ht="15" customHeight="1" x14ac:dyDescent="0.25"/>
    <row r="12614" ht="15" customHeight="1" x14ac:dyDescent="0.25"/>
    <row r="12615" ht="15" customHeight="1" x14ac:dyDescent="0.25"/>
    <row r="12616" ht="15" customHeight="1" x14ac:dyDescent="0.25"/>
    <row r="12617" ht="15" customHeight="1" x14ac:dyDescent="0.25"/>
    <row r="12618" ht="15" customHeight="1" x14ac:dyDescent="0.25"/>
    <row r="12619" ht="15" customHeight="1" x14ac:dyDescent="0.25"/>
    <row r="12620" ht="15" customHeight="1" x14ac:dyDescent="0.25"/>
    <row r="12621" ht="15" customHeight="1" x14ac:dyDescent="0.25"/>
    <row r="12622" ht="15" customHeight="1" x14ac:dyDescent="0.25"/>
    <row r="12623" ht="15" customHeight="1" x14ac:dyDescent="0.25"/>
    <row r="12624" ht="15" customHeight="1" x14ac:dyDescent="0.25"/>
    <row r="12625" ht="15" customHeight="1" x14ac:dyDescent="0.25"/>
    <row r="12626" ht="15" customHeight="1" x14ac:dyDescent="0.25"/>
    <row r="12627" ht="15" customHeight="1" x14ac:dyDescent="0.25"/>
    <row r="12628" ht="15" customHeight="1" x14ac:dyDescent="0.25"/>
    <row r="12629" ht="15" customHeight="1" x14ac:dyDescent="0.25"/>
    <row r="12630" ht="15" customHeight="1" x14ac:dyDescent="0.25"/>
    <row r="12631" ht="15" customHeight="1" x14ac:dyDescent="0.25"/>
    <row r="12632" ht="15" customHeight="1" x14ac:dyDescent="0.25"/>
    <row r="12633" ht="15" customHeight="1" x14ac:dyDescent="0.25"/>
    <row r="12634" ht="15" customHeight="1" x14ac:dyDescent="0.25"/>
    <row r="12635" ht="15" customHeight="1" x14ac:dyDescent="0.25"/>
    <row r="12636" ht="15" customHeight="1" x14ac:dyDescent="0.25"/>
    <row r="12637" ht="15" customHeight="1" x14ac:dyDescent="0.25"/>
    <row r="12638" ht="15" customHeight="1" x14ac:dyDescent="0.25"/>
    <row r="12639" ht="15" customHeight="1" x14ac:dyDescent="0.25"/>
    <row r="12640" ht="15" customHeight="1" x14ac:dyDescent="0.25"/>
    <row r="12641" ht="15" customHeight="1" x14ac:dyDescent="0.25"/>
    <row r="12642" ht="15" customHeight="1" x14ac:dyDescent="0.25"/>
    <row r="12643" ht="15" customHeight="1" x14ac:dyDescent="0.25"/>
    <row r="12644" ht="15" customHeight="1" x14ac:dyDescent="0.25"/>
    <row r="12645" ht="15" customHeight="1" x14ac:dyDescent="0.25"/>
    <row r="12646" ht="15" customHeight="1" x14ac:dyDescent="0.25"/>
    <row r="12647" ht="15" customHeight="1" x14ac:dyDescent="0.25"/>
    <row r="12648" ht="15" customHeight="1" x14ac:dyDescent="0.25"/>
    <row r="12649" ht="15" customHeight="1" x14ac:dyDescent="0.25"/>
    <row r="12650" ht="15" customHeight="1" x14ac:dyDescent="0.25"/>
    <row r="12651" ht="15" customHeight="1" x14ac:dyDescent="0.25"/>
    <row r="12652" ht="15" customHeight="1" x14ac:dyDescent="0.25"/>
    <row r="12653" ht="15" customHeight="1" x14ac:dyDescent="0.25"/>
    <row r="12654" ht="15" customHeight="1" x14ac:dyDescent="0.25"/>
    <row r="12655" ht="15" customHeight="1" x14ac:dyDescent="0.25"/>
    <row r="12656" ht="15" customHeight="1" x14ac:dyDescent="0.25"/>
    <row r="12657" ht="15" customHeight="1" x14ac:dyDescent="0.25"/>
    <row r="12658" ht="15" customHeight="1" x14ac:dyDescent="0.25"/>
    <row r="12659" ht="15" customHeight="1" x14ac:dyDescent="0.25"/>
    <row r="12660" ht="15" customHeight="1" x14ac:dyDescent="0.25"/>
    <row r="12661" ht="15" customHeight="1" x14ac:dyDescent="0.25"/>
    <row r="12662" ht="15" customHeight="1" x14ac:dyDescent="0.25"/>
    <row r="12663" ht="15" customHeight="1" x14ac:dyDescent="0.25"/>
    <row r="12664" ht="15" customHeight="1" x14ac:dyDescent="0.25"/>
    <row r="12665" ht="15" customHeight="1" x14ac:dyDescent="0.25"/>
    <row r="12666" ht="15" customHeight="1" x14ac:dyDescent="0.25"/>
    <row r="12667" ht="15" customHeight="1" x14ac:dyDescent="0.25"/>
    <row r="12668" ht="15" customHeight="1" x14ac:dyDescent="0.25"/>
    <row r="12669" ht="15" customHeight="1" x14ac:dyDescent="0.25"/>
    <row r="12670" ht="15" customHeight="1" x14ac:dyDescent="0.25"/>
    <row r="12671" ht="15" customHeight="1" x14ac:dyDescent="0.25"/>
    <row r="12672" ht="15" customHeight="1" x14ac:dyDescent="0.25"/>
    <row r="12673" ht="15" customHeight="1" x14ac:dyDescent="0.25"/>
    <row r="12674" ht="15" customHeight="1" x14ac:dyDescent="0.25"/>
    <row r="12675" ht="15" customHeight="1" x14ac:dyDescent="0.25"/>
    <row r="12676" ht="15" customHeight="1" x14ac:dyDescent="0.25"/>
    <row r="12677" ht="15" customHeight="1" x14ac:dyDescent="0.25"/>
    <row r="12678" ht="15" customHeight="1" x14ac:dyDescent="0.25"/>
    <row r="12679" ht="15" customHeight="1" x14ac:dyDescent="0.25"/>
    <row r="12680" ht="15" customHeight="1" x14ac:dyDescent="0.25"/>
    <row r="12681" ht="15" customHeight="1" x14ac:dyDescent="0.25"/>
    <row r="12682" ht="15" customHeight="1" x14ac:dyDescent="0.25"/>
    <row r="12683" ht="15" customHeight="1" x14ac:dyDescent="0.25"/>
    <row r="12684" ht="15" customHeight="1" x14ac:dyDescent="0.25"/>
    <row r="12685" ht="15" customHeight="1" x14ac:dyDescent="0.25"/>
    <row r="12686" ht="15" customHeight="1" x14ac:dyDescent="0.25"/>
    <row r="12687" ht="15" customHeight="1" x14ac:dyDescent="0.25"/>
    <row r="12688" ht="15" customHeight="1" x14ac:dyDescent="0.25"/>
    <row r="12689" ht="15" customHeight="1" x14ac:dyDescent="0.25"/>
    <row r="12690" ht="15" customHeight="1" x14ac:dyDescent="0.25"/>
    <row r="12691" ht="15" customHeight="1" x14ac:dyDescent="0.25"/>
    <row r="12692" ht="15" customHeight="1" x14ac:dyDescent="0.25"/>
    <row r="12693" ht="15" customHeight="1" x14ac:dyDescent="0.25"/>
    <row r="12694" ht="15" customHeight="1" x14ac:dyDescent="0.25"/>
    <row r="12695" ht="15" customHeight="1" x14ac:dyDescent="0.25"/>
    <row r="12696" ht="15" customHeight="1" x14ac:dyDescent="0.25"/>
    <row r="12697" ht="15" customHeight="1" x14ac:dyDescent="0.25"/>
    <row r="12698" ht="15" customHeight="1" x14ac:dyDescent="0.25"/>
    <row r="12699" ht="15" customHeight="1" x14ac:dyDescent="0.25"/>
    <row r="12700" ht="15" customHeight="1" x14ac:dyDescent="0.25"/>
    <row r="12701" ht="15" customHeight="1" x14ac:dyDescent="0.25"/>
    <row r="12702" ht="15" customHeight="1" x14ac:dyDescent="0.25"/>
    <row r="12703" ht="15" customHeight="1" x14ac:dyDescent="0.25"/>
    <row r="12704" ht="15" customHeight="1" x14ac:dyDescent="0.25"/>
    <row r="12705" ht="15" customHeight="1" x14ac:dyDescent="0.25"/>
    <row r="12706" ht="15" customHeight="1" x14ac:dyDescent="0.25"/>
    <row r="12707" ht="15" customHeight="1" x14ac:dyDescent="0.25"/>
    <row r="12708" ht="15" customHeight="1" x14ac:dyDescent="0.25"/>
    <row r="12709" ht="15" customHeight="1" x14ac:dyDescent="0.25"/>
    <row r="12710" ht="15" customHeight="1" x14ac:dyDescent="0.25"/>
    <row r="12711" ht="15" customHeight="1" x14ac:dyDescent="0.25"/>
    <row r="12712" ht="15" customHeight="1" x14ac:dyDescent="0.25"/>
    <row r="12713" ht="15" customHeight="1" x14ac:dyDescent="0.25"/>
    <row r="12714" ht="15" customHeight="1" x14ac:dyDescent="0.25"/>
    <row r="12715" ht="15" customHeight="1" x14ac:dyDescent="0.25"/>
    <row r="12716" ht="15" customHeight="1" x14ac:dyDescent="0.25"/>
    <row r="12717" ht="15" customHeight="1" x14ac:dyDescent="0.25"/>
    <row r="12718" ht="15" customHeight="1" x14ac:dyDescent="0.25"/>
    <row r="12719" ht="15" customHeight="1" x14ac:dyDescent="0.25"/>
    <row r="12720" ht="15" customHeight="1" x14ac:dyDescent="0.25"/>
    <row r="12721" ht="15" customHeight="1" x14ac:dyDescent="0.25"/>
    <row r="12722" ht="15" customHeight="1" x14ac:dyDescent="0.25"/>
    <row r="12723" ht="15" customHeight="1" x14ac:dyDescent="0.25"/>
    <row r="12724" ht="15" customHeight="1" x14ac:dyDescent="0.25"/>
    <row r="12725" ht="15" customHeight="1" x14ac:dyDescent="0.25"/>
    <row r="12726" ht="15" customHeight="1" x14ac:dyDescent="0.25"/>
    <row r="12727" ht="15" customHeight="1" x14ac:dyDescent="0.25"/>
    <row r="12728" ht="15" customHeight="1" x14ac:dyDescent="0.25"/>
    <row r="12729" ht="15" customHeight="1" x14ac:dyDescent="0.25"/>
    <row r="12730" ht="15" customHeight="1" x14ac:dyDescent="0.25"/>
    <row r="12731" ht="15" customHeight="1" x14ac:dyDescent="0.25"/>
    <row r="12732" ht="15" customHeight="1" x14ac:dyDescent="0.25"/>
    <row r="12733" ht="15" customHeight="1" x14ac:dyDescent="0.25"/>
    <row r="12734" ht="15" customHeight="1" x14ac:dyDescent="0.25"/>
    <row r="12735" ht="15" customHeight="1" x14ac:dyDescent="0.25"/>
    <row r="12736" ht="15" customHeight="1" x14ac:dyDescent="0.25"/>
    <row r="12737" ht="15" customHeight="1" x14ac:dyDescent="0.25"/>
    <row r="12738" ht="15" customHeight="1" x14ac:dyDescent="0.25"/>
    <row r="12739" ht="15" customHeight="1" x14ac:dyDescent="0.25"/>
    <row r="12740" ht="15" customHeight="1" x14ac:dyDescent="0.25"/>
    <row r="12741" ht="15" customHeight="1" x14ac:dyDescent="0.25"/>
    <row r="12742" ht="15" customHeight="1" x14ac:dyDescent="0.25"/>
    <row r="12743" ht="15" customHeight="1" x14ac:dyDescent="0.25"/>
    <row r="12744" ht="15" customHeight="1" x14ac:dyDescent="0.25"/>
    <row r="12745" ht="15" customHeight="1" x14ac:dyDescent="0.25"/>
    <row r="12746" ht="15" customHeight="1" x14ac:dyDescent="0.25"/>
    <row r="12747" ht="15" customHeight="1" x14ac:dyDescent="0.25"/>
    <row r="12748" ht="15" customHeight="1" x14ac:dyDescent="0.25"/>
    <row r="12749" ht="15" customHeight="1" x14ac:dyDescent="0.25"/>
    <row r="12750" ht="15" customHeight="1" x14ac:dyDescent="0.25"/>
    <row r="12751" ht="15" customHeight="1" x14ac:dyDescent="0.25"/>
    <row r="12752" ht="15" customHeight="1" x14ac:dyDescent="0.25"/>
    <row r="12753" ht="15" customHeight="1" x14ac:dyDescent="0.25"/>
    <row r="12754" ht="15" customHeight="1" x14ac:dyDescent="0.25"/>
    <row r="12755" ht="15" customHeight="1" x14ac:dyDescent="0.25"/>
    <row r="12756" ht="15" customHeight="1" x14ac:dyDescent="0.25"/>
    <row r="12757" ht="15" customHeight="1" x14ac:dyDescent="0.25"/>
    <row r="12758" ht="15" customHeight="1" x14ac:dyDescent="0.25"/>
    <row r="12759" ht="15" customHeight="1" x14ac:dyDescent="0.25"/>
    <row r="12760" ht="15" customHeight="1" x14ac:dyDescent="0.25"/>
    <row r="12761" ht="15" customHeight="1" x14ac:dyDescent="0.25"/>
    <row r="12762" ht="15" customHeight="1" x14ac:dyDescent="0.25"/>
    <row r="12763" ht="15" customHeight="1" x14ac:dyDescent="0.25"/>
    <row r="12764" ht="15" customHeight="1" x14ac:dyDescent="0.25"/>
    <row r="12765" ht="15" customHeight="1" x14ac:dyDescent="0.25"/>
    <row r="12766" ht="15" customHeight="1" x14ac:dyDescent="0.25"/>
    <row r="12767" ht="15" customHeight="1" x14ac:dyDescent="0.25"/>
    <row r="12768" ht="15" customHeight="1" x14ac:dyDescent="0.25"/>
    <row r="12769" ht="15" customHeight="1" x14ac:dyDescent="0.25"/>
    <row r="12770" ht="15" customHeight="1" x14ac:dyDescent="0.25"/>
    <row r="12771" ht="15" customHeight="1" x14ac:dyDescent="0.25"/>
    <row r="12772" ht="15" customHeight="1" x14ac:dyDescent="0.25"/>
    <row r="12773" ht="15" customHeight="1" x14ac:dyDescent="0.25"/>
    <row r="12774" ht="15" customHeight="1" x14ac:dyDescent="0.25"/>
    <row r="12775" ht="15" customHeight="1" x14ac:dyDescent="0.25"/>
    <row r="12776" ht="15" customHeight="1" x14ac:dyDescent="0.25"/>
    <row r="12777" ht="15" customHeight="1" x14ac:dyDescent="0.25"/>
    <row r="12778" ht="15" customHeight="1" x14ac:dyDescent="0.25"/>
    <row r="12779" ht="15" customHeight="1" x14ac:dyDescent="0.25"/>
    <row r="12780" ht="15" customHeight="1" x14ac:dyDescent="0.25"/>
    <row r="12781" ht="15" customHeight="1" x14ac:dyDescent="0.25"/>
    <row r="12782" ht="15" customHeight="1" x14ac:dyDescent="0.25"/>
    <row r="12783" ht="15" customHeight="1" x14ac:dyDescent="0.25"/>
    <row r="12784" ht="15" customHeight="1" x14ac:dyDescent="0.25"/>
    <row r="12785" ht="15" customHeight="1" x14ac:dyDescent="0.25"/>
    <row r="12786" ht="15" customHeight="1" x14ac:dyDescent="0.25"/>
    <row r="12787" ht="15" customHeight="1" x14ac:dyDescent="0.25"/>
    <row r="12788" ht="15" customHeight="1" x14ac:dyDescent="0.25"/>
    <row r="12789" ht="15" customHeight="1" x14ac:dyDescent="0.25"/>
    <row r="12790" ht="15" customHeight="1" x14ac:dyDescent="0.25"/>
    <row r="12791" ht="15" customHeight="1" x14ac:dyDescent="0.25"/>
    <row r="12792" ht="15" customHeight="1" x14ac:dyDescent="0.25"/>
    <row r="12793" ht="15" customHeight="1" x14ac:dyDescent="0.25"/>
    <row r="12794" ht="15" customHeight="1" x14ac:dyDescent="0.25"/>
    <row r="12795" ht="15" customHeight="1" x14ac:dyDescent="0.25"/>
    <row r="12796" ht="15" customHeight="1" x14ac:dyDescent="0.25"/>
    <row r="12797" ht="15" customHeight="1" x14ac:dyDescent="0.25"/>
    <row r="12798" ht="15" customHeight="1" x14ac:dyDescent="0.25"/>
    <row r="12799" ht="15" customHeight="1" x14ac:dyDescent="0.25"/>
    <row r="12800" ht="15" customHeight="1" x14ac:dyDescent="0.25"/>
    <row r="12801" ht="15" customHeight="1" x14ac:dyDescent="0.25"/>
    <row r="12802" ht="15" customHeight="1" x14ac:dyDescent="0.25"/>
    <row r="12803" ht="15" customHeight="1" x14ac:dyDescent="0.25"/>
    <row r="12804" ht="15" customHeight="1" x14ac:dyDescent="0.25"/>
    <row r="12805" ht="15" customHeight="1" x14ac:dyDescent="0.25"/>
    <row r="12806" ht="15" customHeight="1" x14ac:dyDescent="0.25"/>
    <row r="12807" ht="15" customHeight="1" x14ac:dyDescent="0.25"/>
    <row r="12808" ht="15" customHeight="1" x14ac:dyDescent="0.25"/>
    <row r="12809" ht="15" customHeight="1" x14ac:dyDescent="0.25"/>
    <row r="12810" ht="15" customHeight="1" x14ac:dyDescent="0.25"/>
    <row r="12811" ht="15" customHeight="1" x14ac:dyDescent="0.25"/>
    <row r="12812" ht="15" customHeight="1" x14ac:dyDescent="0.25"/>
    <row r="12813" ht="15" customHeight="1" x14ac:dyDescent="0.25"/>
    <row r="12814" ht="15" customHeight="1" x14ac:dyDescent="0.25"/>
    <row r="12815" ht="15" customHeight="1" x14ac:dyDescent="0.25"/>
    <row r="12816" ht="15" customHeight="1" x14ac:dyDescent="0.25"/>
    <row r="12817" ht="15" customHeight="1" x14ac:dyDescent="0.25"/>
    <row r="12818" ht="15" customHeight="1" x14ac:dyDescent="0.25"/>
    <row r="12819" ht="15" customHeight="1" x14ac:dyDescent="0.25"/>
    <row r="12820" ht="15" customHeight="1" x14ac:dyDescent="0.25"/>
    <row r="12821" ht="15" customHeight="1" x14ac:dyDescent="0.25"/>
    <row r="12822" ht="15" customHeight="1" x14ac:dyDescent="0.25"/>
    <row r="12823" ht="15" customHeight="1" x14ac:dyDescent="0.25"/>
    <row r="12824" ht="15" customHeight="1" x14ac:dyDescent="0.25"/>
    <row r="12825" ht="15" customHeight="1" x14ac:dyDescent="0.25"/>
    <row r="12826" ht="15" customHeight="1" x14ac:dyDescent="0.25"/>
    <row r="12827" ht="15" customHeight="1" x14ac:dyDescent="0.25"/>
    <row r="12828" ht="15" customHeight="1" x14ac:dyDescent="0.25"/>
    <row r="12829" ht="15" customHeight="1" x14ac:dyDescent="0.25"/>
    <row r="12830" ht="15" customHeight="1" x14ac:dyDescent="0.25"/>
    <row r="12831" ht="15" customHeight="1" x14ac:dyDescent="0.25"/>
    <row r="12832" ht="15" customHeight="1" x14ac:dyDescent="0.25"/>
    <row r="12833" ht="15" customHeight="1" x14ac:dyDescent="0.25"/>
    <row r="12834" ht="15" customHeight="1" x14ac:dyDescent="0.25"/>
    <row r="12835" ht="15" customHeight="1" x14ac:dyDescent="0.25"/>
    <row r="12836" ht="15" customHeight="1" x14ac:dyDescent="0.25"/>
    <row r="12837" ht="15" customHeight="1" x14ac:dyDescent="0.25"/>
    <row r="12838" ht="15" customHeight="1" x14ac:dyDescent="0.25"/>
    <row r="12839" ht="15" customHeight="1" x14ac:dyDescent="0.25"/>
    <row r="12840" ht="15" customHeight="1" x14ac:dyDescent="0.25"/>
    <row r="12841" ht="15" customHeight="1" x14ac:dyDescent="0.25"/>
    <row r="12842" ht="15" customHeight="1" x14ac:dyDescent="0.25"/>
    <row r="12843" ht="15" customHeight="1" x14ac:dyDescent="0.25"/>
    <row r="12844" ht="15" customHeight="1" x14ac:dyDescent="0.25"/>
    <row r="12845" ht="15" customHeight="1" x14ac:dyDescent="0.25"/>
    <row r="12846" ht="15" customHeight="1" x14ac:dyDescent="0.25"/>
    <row r="12847" ht="15" customHeight="1" x14ac:dyDescent="0.25"/>
    <row r="12848" ht="15" customHeight="1" x14ac:dyDescent="0.25"/>
    <row r="12849" ht="15" customHeight="1" x14ac:dyDescent="0.25"/>
    <row r="12850" ht="15" customHeight="1" x14ac:dyDescent="0.25"/>
    <row r="12851" ht="15" customHeight="1" x14ac:dyDescent="0.25"/>
    <row r="12852" ht="15" customHeight="1" x14ac:dyDescent="0.25"/>
    <row r="12853" ht="15" customHeight="1" x14ac:dyDescent="0.25"/>
    <row r="12854" ht="15" customHeight="1" x14ac:dyDescent="0.25"/>
    <row r="12855" ht="15" customHeight="1" x14ac:dyDescent="0.25"/>
    <row r="12856" ht="15" customHeight="1" x14ac:dyDescent="0.25"/>
    <row r="12857" ht="15" customHeight="1" x14ac:dyDescent="0.25"/>
    <row r="12858" ht="15" customHeight="1" x14ac:dyDescent="0.25"/>
    <row r="12859" ht="15" customHeight="1" x14ac:dyDescent="0.25"/>
    <row r="12860" ht="15" customHeight="1" x14ac:dyDescent="0.25"/>
    <row r="12861" ht="15" customHeight="1" x14ac:dyDescent="0.25"/>
    <row r="12862" ht="15" customHeight="1" x14ac:dyDescent="0.25"/>
    <row r="12863" ht="15" customHeight="1" x14ac:dyDescent="0.25"/>
    <row r="12864" ht="15" customHeight="1" x14ac:dyDescent="0.25"/>
    <row r="12865" ht="15" customHeight="1" x14ac:dyDescent="0.25"/>
    <row r="12866" ht="15" customHeight="1" x14ac:dyDescent="0.25"/>
    <row r="12867" ht="15" customHeight="1" x14ac:dyDescent="0.25"/>
    <row r="12868" ht="15" customHeight="1" x14ac:dyDescent="0.25"/>
    <row r="12869" ht="15" customHeight="1" x14ac:dyDescent="0.25"/>
    <row r="12870" ht="15" customHeight="1" x14ac:dyDescent="0.25"/>
    <row r="12871" ht="15" customHeight="1" x14ac:dyDescent="0.25"/>
    <row r="12872" ht="15" customHeight="1" x14ac:dyDescent="0.25"/>
    <row r="12873" ht="15" customHeight="1" x14ac:dyDescent="0.25"/>
    <row r="12874" ht="15" customHeight="1" x14ac:dyDescent="0.25"/>
    <row r="12875" ht="15" customHeight="1" x14ac:dyDescent="0.25"/>
    <row r="12876" ht="15" customHeight="1" x14ac:dyDescent="0.25"/>
    <row r="12877" ht="15" customHeight="1" x14ac:dyDescent="0.25"/>
    <row r="12878" ht="15" customHeight="1" x14ac:dyDescent="0.25"/>
    <row r="12879" ht="15" customHeight="1" x14ac:dyDescent="0.25"/>
    <row r="12880" ht="15" customHeight="1" x14ac:dyDescent="0.25"/>
    <row r="12881" ht="15" customHeight="1" x14ac:dyDescent="0.25"/>
    <row r="12882" ht="15" customHeight="1" x14ac:dyDescent="0.25"/>
    <row r="12883" ht="15" customHeight="1" x14ac:dyDescent="0.25"/>
    <row r="12884" ht="15" customHeight="1" x14ac:dyDescent="0.25"/>
    <row r="12885" ht="15" customHeight="1" x14ac:dyDescent="0.25"/>
    <row r="12886" ht="15" customHeight="1" x14ac:dyDescent="0.25"/>
    <row r="12887" ht="15" customHeight="1" x14ac:dyDescent="0.25"/>
    <row r="12888" ht="15" customHeight="1" x14ac:dyDescent="0.25"/>
    <row r="12889" ht="15" customHeight="1" x14ac:dyDescent="0.25"/>
    <row r="12890" ht="15" customHeight="1" x14ac:dyDescent="0.25"/>
    <row r="12891" ht="15" customHeight="1" x14ac:dyDescent="0.25"/>
    <row r="12892" ht="15" customHeight="1" x14ac:dyDescent="0.25"/>
    <row r="12893" ht="15" customHeight="1" x14ac:dyDescent="0.25"/>
    <row r="12894" ht="15" customHeight="1" x14ac:dyDescent="0.25"/>
    <row r="12895" ht="15" customHeight="1" x14ac:dyDescent="0.25"/>
    <row r="12896" ht="15" customHeight="1" x14ac:dyDescent="0.25"/>
    <row r="12897" ht="15" customHeight="1" x14ac:dyDescent="0.25"/>
    <row r="12898" ht="15" customHeight="1" x14ac:dyDescent="0.25"/>
    <row r="12899" ht="15" customHeight="1" x14ac:dyDescent="0.25"/>
    <row r="12900" ht="15" customHeight="1" x14ac:dyDescent="0.25"/>
    <row r="12901" ht="15" customHeight="1" x14ac:dyDescent="0.25"/>
    <row r="12902" ht="15" customHeight="1" x14ac:dyDescent="0.25"/>
    <row r="12903" ht="15" customHeight="1" x14ac:dyDescent="0.25"/>
    <row r="12904" ht="15" customHeight="1" x14ac:dyDescent="0.25"/>
    <row r="12905" ht="15" customHeight="1" x14ac:dyDescent="0.25"/>
    <row r="12906" ht="15" customHeight="1" x14ac:dyDescent="0.25"/>
    <row r="12907" ht="15" customHeight="1" x14ac:dyDescent="0.25"/>
    <row r="12908" ht="15" customHeight="1" x14ac:dyDescent="0.25"/>
    <row r="12909" ht="15" customHeight="1" x14ac:dyDescent="0.25"/>
    <row r="12910" ht="15" customHeight="1" x14ac:dyDescent="0.25"/>
    <row r="12911" ht="15" customHeight="1" x14ac:dyDescent="0.25"/>
    <row r="12912" ht="15" customHeight="1" x14ac:dyDescent="0.25"/>
    <row r="12913" ht="15" customHeight="1" x14ac:dyDescent="0.25"/>
    <row r="12914" ht="15" customHeight="1" x14ac:dyDescent="0.25"/>
    <row r="12915" ht="15" customHeight="1" x14ac:dyDescent="0.25"/>
    <row r="12916" ht="15" customHeight="1" x14ac:dyDescent="0.25"/>
    <row r="12917" ht="15" customHeight="1" x14ac:dyDescent="0.25"/>
    <row r="12918" ht="15" customHeight="1" x14ac:dyDescent="0.25"/>
    <row r="12919" ht="15" customHeight="1" x14ac:dyDescent="0.25"/>
    <row r="12920" ht="15" customHeight="1" x14ac:dyDescent="0.25"/>
    <row r="12921" ht="15" customHeight="1" x14ac:dyDescent="0.25"/>
    <row r="12922" ht="15" customHeight="1" x14ac:dyDescent="0.25"/>
    <row r="12923" ht="15" customHeight="1" x14ac:dyDescent="0.25"/>
    <row r="12924" ht="15" customHeight="1" x14ac:dyDescent="0.25"/>
    <row r="12925" ht="15" customHeight="1" x14ac:dyDescent="0.25"/>
    <row r="12926" ht="15" customHeight="1" x14ac:dyDescent="0.25"/>
    <row r="12927" ht="15" customHeight="1" x14ac:dyDescent="0.25"/>
    <row r="12928" ht="15" customHeight="1" x14ac:dyDescent="0.25"/>
    <row r="12929" ht="15" customHeight="1" x14ac:dyDescent="0.25"/>
    <row r="12930" ht="15" customHeight="1" x14ac:dyDescent="0.25"/>
    <row r="12931" ht="15" customHeight="1" x14ac:dyDescent="0.25"/>
    <row r="12932" ht="15" customHeight="1" x14ac:dyDescent="0.25"/>
    <row r="12933" ht="15" customHeight="1" x14ac:dyDescent="0.25"/>
    <row r="12934" ht="15" customHeight="1" x14ac:dyDescent="0.25"/>
    <row r="12935" ht="15" customHeight="1" x14ac:dyDescent="0.25"/>
    <row r="12936" ht="15" customHeight="1" x14ac:dyDescent="0.25"/>
    <row r="12937" ht="15" customHeight="1" x14ac:dyDescent="0.25"/>
    <row r="12938" ht="15" customHeight="1" x14ac:dyDescent="0.25"/>
    <row r="12939" ht="15" customHeight="1" x14ac:dyDescent="0.25"/>
    <row r="12940" ht="15" customHeight="1" x14ac:dyDescent="0.25"/>
    <row r="12941" ht="15" customHeight="1" x14ac:dyDescent="0.25"/>
    <row r="12942" ht="15" customHeight="1" x14ac:dyDescent="0.25"/>
    <row r="12943" ht="15" customHeight="1" x14ac:dyDescent="0.25"/>
    <row r="12944" ht="15" customHeight="1" x14ac:dyDescent="0.25"/>
    <row r="12945" ht="15" customHeight="1" x14ac:dyDescent="0.25"/>
    <row r="12946" ht="15" customHeight="1" x14ac:dyDescent="0.25"/>
    <row r="12947" ht="15" customHeight="1" x14ac:dyDescent="0.25"/>
    <row r="12948" ht="15" customHeight="1" x14ac:dyDescent="0.25"/>
    <row r="12949" ht="15" customHeight="1" x14ac:dyDescent="0.25"/>
    <row r="12950" ht="15" customHeight="1" x14ac:dyDescent="0.25"/>
    <row r="12951" ht="15" customHeight="1" x14ac:dyDescent="0.25"/>
    <row r="12952" ht="15" customHeight="1" x14ac:dyDescent="0.25"/>
    <row r="12953" ht="15" customHeight="1" x14ac:dyDescent="0.25"/>
    <row r="12954" ht="15" customHeight="1" x14ac:dyDescent="0.25"/>
    <row r="12955" ht="15" customHeight="1" x14ac:dyDescent="0.25"/>
    <row r="12956" ht="15" customHeight="1" x14ac:dyDescent="0.25"/>
    <row r="12957" ht="15" customHeight="1" x14ac:dyDescent="0.25"/>
    <row r="12958" ht="15" customHeight="1" x14ac:dyDescent="0.25"/>
    <row r="12959" ht="15" customHeight="1" x14ac:dyDescent="0.25"/>
    <row r="12960" ht="15" customHeight="1" x14ac:dyDescent="0.25"/>
    <row r="12961" ht="15" customHeight="1" x14ac:dyDescent="0.25"/>
    <row r="12962" ht="15" customHeight="1" x14ac:dyDescent="0.25"/>
    <row r="12963" ht="15" customHeight="1" x14ac:dyDescent="0.25"/>
    <row r="12964" ht="15" customHeight="1" x14ac:dyDescent="0.25"/>
    <row r="12965" ht="15" customHeight="1" x14ac:dyDescent="0.25"/>
    <row r="12966" ht="15" customHeight="1" x14ac:dyDescent="0.25"/>
    <row r="12967" ht="15" customHeight="1" x14ac:dyDescent="0.25"/>
    <row r="12968" ht="15" customHeight="1" x14ac:dyDescent="0.25"/>
    <row r="12969" ht="15" customHeight="1" x14ac:dyDescent="0.25"/>
    <row r="12970" ht="15" customHeight="1" x14ac:dyDescent="0.25"/>
    <row r="12971" ht="15" customHeight="1" x14ac:dyDescent="0.25"/>
    <row r="12972" ht="15" customHeight="1" x14ac:dyDescent="0.25"/>
    <row r="12973" ht="15" customHeight="1" x14ac:dyDescent="0.25"/>
    <row r="12974" ht="15" customHeight="1" x14ac:dyDescent="0.25"/>
    <row r="12975" ht="15" customHeight="1" x14ac:dyDescent="0.25"/>
    <row r="12976" ht="15" customHeight="1" x14ac:dyDescent="0.25"/>
    <row r="12977" ht="15" customHeight="1" x14ac:dyDescent="0.25"/>
    <row r="12978" ht="15" customHeight="1" x14ac:dyDescent="0.25"/>
    <row r="12979" ht="15" customHeight="1" x14ac:dyDescent="0.25"/>
    <row r="12980" ht="15" customHeight="1" x14ac:dyDescent="0.25"/>
    <row r="12981" ht="15" customHeight="1" x14ac:dyDescent="0.25"/>
    <row r="12982" ht="15" customHeight="1" x14ac:dyDescent="0.25"/>
    <row r="12983" ht="15" customHeight="1" x14ac:dyDescent="0.25"/>
    <row r="12984" ht="15" customHeight="1" x14ac:dyDescent="0.25"/>
    <row r="12985" ht="15" customHeight="1" x14ac:dyDescent="0.25"/>
    <row r="12986" ht="15" customHeight="1" x14ac:dyDescent="0.25"/>
    <row r="12987" ht="15" customHeight="1" x14ac:dyDescent="0.25"/>
    <row r="12988" ht="15" customHeight="1" x14ac:dyDescent="0.25"/>
    <row r="12989" ht="15" customHeight="1" x14ac:dyDescent="0.25"/>
    <row r="12990" ht="15" customHeight="1" x14ac:dyDescent="0.25"/>
    <row r="12991" ht="15" customHeight="1" x14ac:dyDescent="0.25"/>
    <row r="12992" ht="15" customHeight="1" x14ac:dyDescent="0.25"/>
    <row r="12993" ht="15" customHeight="1" x14ac:dyDescent="0.25"/>
    <row r="12994" ht="15" customHeight="1" x14ac:dyDescent="0.25"/>
    <row r="12995" ht="15" customHeight="1" x14ac:dyDescent="0.25"/>
    <row r="12996" ht="15" customHeight="1" x14ac:dyDescent="0.25"/>
    <row r="12997" ht="15" customHeight="1" x14ac:dyDescent="0.25"/>
    <row r="12998" ht="15" customHeight="1" x14ac:dyDescent="0.25"/>
    <row r="12999" ht="15" customHeight="1" x14ac:dyDescent="0.25"/>
    <row r="13000" ht="15" customHeight="1" x14ac:dyDescent="0.25"/>
    <row r="13001" ht="15" customHeight="1" x14ac:dyDescent="0.25"/>
    <row r="13002" ht="15" customHeight="1" x14ac:dyDescent="0.25"/>
    <row r="13003" ht="15" customHeight="1" x14ac:dyDescent="0.25"/>
    <row r="13004" ht="15" customHeight="1" x14ac:dyDescent="0.25"/>
    <row r="13005" ht="15" customHeight="1" x14ac:dyDescent="0.25"/>
    <row r="13006" ht="15" customHeight="1" x14ac:dyDescent="0.25"/>
    <row r="13007" ht="15" customHeight="1" x14ac:dyDescent="0.25"/>
    <row r="13008" ht="15" customHeight="1" x14ac:dyDescent="0.25"/>
    <row r="13009" ht="15" customHeight="1" x14ac:dyDescent="0.25"/>
    <row r="13010" ht="15" customHeight="1" x14ac:dyDescent="0.25"/>
    <row r="13011" ht="15" customHeight="1" x14ac:dyDescent="0.25"/>
    <row r="13012" ht="15" customHeight="1" x14ac:dyDescent="0.25"/>
    <row r="13013" ht="15" customHeight="1" x14ac:dyDescent="0.25"/>
    <row r="13014" ht="15" customHeight="1" x14ac:dyDescent="0.25"/>
    <row r="13015" ht="15" customHeight="1" x14ac:dyDescent="0.25"/>
    <row r="13016" ht="15" customHeight="1" x14ac:dyDescent="0.25"/>
    <row r="13017" ht="15" customHeight="1" x14ac:dyDescent="0.25"/>
    <row r="13018" ht="15" customHeight="1" x14ac:dyDescent="0.25"/>
    <row r="13019" ht="15" customHeight="1" x14ac:dyDescent="0.25"/>
    <row r="13020" ht="15" customHeight="1" x14ac:dyDescent="0.25"/>
    <row r="13021" ht="15" customHeight="1" x14ac:dyDescent="0.25"/>
    <row r="13022" ht="15" customHeight="1" x14ac:dyDescent="0.25"/>
    <row r="13023" ht="15" customHeight="1" x14ac:dyDescent="0.25"/>
    <row r="13024" ht="15" customHeight="1" x14ac:dyDescent="0.25"/>
    <row r="13025" ht="15" customHeight="1" x14ac:dyDescent="0.25"/>
    <row r="13026" ht="15" customHeight="1" x14ac:dyDescent="0.25"/>
    <row r="13027" ht="15" customHeight="1" x14ac:dyDescent="0.25"/>
    <row r="13028" ht="15" customHeight="1" x14ac:dyDescent="0.25"/>
    <row r="13029" ht="15" customHeight="1" x14ac:dyDescent="0.25"/>
    <row r="13030" ht="15" customHeight="1" x14ac:dyDescent="0.25"/>
    <row r="13031" ht="15" customHeight="1" x14ac:dyDescent="0.25"/>
    <row r="13032" ht="15" customHeight="1" x14ac:dyDescent="0.25"/>
    <row r="13033" ht="15" customHeight="1" x14ac:dyDescent="0.25"/>
    <row r="13034" ht="15" customHeight="1" x14ac:dyDescent="0.25"/>
    <row r="13035" ht="15" customHeight="1" x14ac:dyDescent="0.25"/>
    <row r="13036" ht="15" customHeight="1" x14ac:dyDescent="0.25"/>
    <row r="13037" ht="15" customHeight="1" x14ac:dyDescent="0.25"/>
    <row r="13038" ht="15" customHeight="1" x14ac:dyDescent="0.25"/>
    <row r="13039" ht="15" customHeight="1" x14ac:dyDescent="0.25"/>
    <row r="13040" ht="15" customHeight="1" x14ac:dyDescent="0.25"/>
    <row r="13041" ht="15" customHeight="1" x14ac:dyDescent="0.25"/>
    <row r="13042" ht="15" customHeight="1" x14ac:dyDescent="0.25"/>
    <row r="13043" ht="15" customHeight="1" x14ac:dyDescent="0.25"/>
    <row r="13044" ht="15" customHeight="1" x14ac:dyDescent="0.25"/>
    <row r="13045" ht="15" customHeight="1" x14ac:dyDescent="0.25"/>
    <row r="13046" ht="15" customHeight="1" x14ac:dyDescent="0.25"/>
    <row r="13047" ht="15" customHeight="1" x14ac:dyDescent="0.25"/>
    <row r="13048" ht="15" customHeight="1" x14ac:dyDescent="0.25"/>
    <row r="13049" ht="15" customHeight="1" x14ac:dyDescent="0.25"/>
    <row r="13050" ht="15" customHeight="1" x14ac:dyDescent="0.25"/>
    <row r="13051" ht="15" customHeight="1" x14ac:dyDescent="0.25"/>
    <row r="13052" ht="15" customHeight="1" x14ac:dyDescent="0.25"/>
    <row r="13053" ht="15" customHeight="1" x14ac:dyDescent="0.25"/>
    <row r="13054" ht="15" customHeight="1" x14ac:dyDescent="0.25"/>
    <row r="13055" ht="15" customHeight="1" x14ac:dyDescent="0.25"/>
    <row r="13056" ht="15" customHeight="1" x14ac:dyDescent="0.25"/>
    <row r="13057" ht="15" customHeight="1" x14ac:dyDescent="0.25"/>
    <row r="13058" ht="15" customHeight="1" x14ac:dyDescent="0.25"/>
    <row r="13059" ht="15" customHeight="1" x14ac:dyDescent="0.25"/>
    <row r="13060" ht="15" customHeight="1" x14ac:dyDescent="0.25"/>
    <row r="13061" ht="15" customHeight="1" x14ac:dyDescent="0.25"/>
    <row r="13062" ht="15" customHeight="1" x14ac:dyDescent="0.25"/>
    <row r="13063" ht="15" customHeight="1" x14ac:dyDescent="0.25"/>
    <row r="13064" ht="15" customHeight="1" x14ac:dyDescent="0.25"/>
    <row r="13065" ht="15" customHeight="1" x14ac:dyDescent="0.25"/>
    <row r="13066" ht="15" customHeight="1" x14ac:dyDescent="0.25"/>
    <row r="13067" ht="15" customHeight="1" x14ac:dyDescent="0.25"/>
    <row r="13068" ht="15" customHeight="1" x14ac:dyDescent="0.25"/>
    <row r="13069" ht="15" customHeight="1" x14ac:dyDescent="0.25"/>
    <row r="13070" ht="15" customHeight="1" x14ac:dyDescent="0.25"/>
    <row r="13071" ht="15" customHeight="1" x14ac:dyDescent="0.25"/>
    <row r="13072" ht="15" customHeight="1" x14ac:dyDescent="0.25"/>
    <row r="13073" ht="15" customHeight="1" x14ac:dyDescent="0.25"/>
    <row r="13074" ht="15" customHeight="1" x14ac:dyDescent="0.25"/>
    <row r="13075" ht="15" customHeight="1" x14ac:dyDescent="0.25"/>
    <row r="13076" ht="15" customHeight="1" x14ac:dyDescent="0.25"/>
    <row r="13077" ht="15" customHeight="1" x14ac:dyDescent="0.25"/>
    <row r="13078" ht="15" customHeight="1" x14ac:dyDescent="0.25"/>
    <row r="13079" ht="15" customHeight="1" x14ac:dyDescent="0.25"/>
    <row r="13080" ht="15" customHeight="1" x14ac:dyDescent="0.25"/>
    <row r="13081" ht="15" customHeight="1" x14ac:dyDescent="0.25"/>
    <row r="13082" ht="15" customHeight="1" x14ac:dyDescent="0.25"/>
    <row r="13083" ht="15" customHeight="1" x14ac:dyDescent="0.25"/>
    <row r="13084" ht="15" customHeight="1" x14ac:dyDescent="0.25"/>
    <row r="13085" ht="15" customHeight="1" x14ac:dyDescent="0.25"/>
    <row r="13086" ht="15" customHeight="1" x14ac:dyDescent="0.25"/>
    <row r="13087" ht="15" customHeight="1" x14ac:dyDescent="0.25"/>
    <row r="13088" ht="15" customHeight="1" x14ac:dyDescent="0.25"/>
    <row r="13089" ht="15" customHeight="1" x14ac:dyDescent="0.25"/>
    <row r="13090" ht="15" customHeight="1" x14ac:dyDescent="0.25"/>
    <row r="13091" ht="15" customHeight="1" x14ac:dyDescent="0.25"/>
    <row r="13092" ht="15" customHeight="1" x14ac:dyDescent="0.25"/>
    <row r="13093" ht="15" customHeight="1" x14ac:dyDescent="0.25"/>
    <row r="13094" ht="15" customHeight="1" x14ac:dyDescent="0.25"/>
    <row r="13095" ht="15" customHeight="1" x14ac:dyDescent="0.25"/>
    <row r="13096" ht="15" customHeight="1" x14ac:dyDescent="0.25"/>
    <row r="13097" ht="15" customHeight="1" x14ac:dyDescent="0.25"/>
    <row r="13098" ht="15" customHeight="1" x14ac:dyDescent="0.25"/>
    <row r="13099" ht="15" customHeight="1" x14ac:dyDescent="0.25"/>
    <row r="13100" ht="15" customHeight="1" x14ac:dyDescent="0.25"/>
    <row r="13101" ht="15" customHeight="1" x14ac:dyDescent="0.25"/>
    <row r="13102" ht="15" customHeight="1" x14ac:dyDescent="0.25"/>
    <row r="13103" ht="15" customHeight="1" x14ac:dyDescent="0.25"/>
    <row r="13104" ht="15" customHeight="1" x14ac:dyDescent="0.25"/>
    <row r="13105" ht="15" customHeight="1" x14ac:dyDescent="0.25"/>
    <row r="13106" ht="15" customHeight="1" x14ac:dyDescent="0.25"/>
    <row r="13107" ht="15" customHeight="1" x14ac:dyDescent="0.25"/>
    <row r="13108" ht="15" customHeight="1" x14ac:dyDescent="0.25"/>
    <row r="13109" ht="15" customHeight="1" x14ac:dyDescent="0.25"/>
    <row r="13110" ht="15" customHeight="1" x14ac:dyDescent="0.25"/>
    <row r="13111" ht="15" customHeight="1" x14ac:dyDescent="0.25"/>
    <row r="13112" ht="15" customHeight="1" x14ac:dyDescent="0.25"/>
    <row r="13113" ht="15" customHeight="1" x14ac:dyDescent="0.25"/>
    <row r="13114" ht="15" customHeight="1" x14ac:dyDescent="0.25"/>
    <row r="13115" ht="15" customHeight="1" x14ac:dyDescent="0.25"/>
    <row r="13116" ht="15" customHeight="1" x14ac:dyDescent="0.25"/>
    <row r="13117" ht="15" customHeight="1" x14ac:dyDescent="0.25"/>
    <row r="13118" ht="15" customHeight="1" x14ac:dyDescent="0.25"/>
    <row r="13119" ht="15" customHeight="1" x14ac:dyDescent="0.25"/>
    <row r="13120" ht="15" customHeight="1" x14ac:dyDescent="0.25"/>
    <row r="13121" ht="15" customHeight="1" x14ac:dyDescent="0.25"/>
    <row r="13122" ht="15" customHeight="1" x14ac:dyDescent="0.25"/>
    <row r="13123" ht="15" customHeight="1" x14ac:dyDescent="0.25"/>
    <row r="13124" ht="15" customHeight="1" x14ac:dyDescent="0.25"/>
    <row r="13125" ht="15" customHeight="1" x14ac:dyDescent="0.25"/>
    <row r="13126" ht="15" customHeight="1" x14ac:dyDescent="0.25"/>
    <row r="13127" ht="15" customHeight="1" x14ac:dyDescent="0.25"/>
    <row r="13128" ht="15" customHeight="1" x14ac:dyDescent="0.25"/>
    <row r="13129" ht="15" customHeight="1" x14ac:dyDescent="0.25"/>
    <row r="13130" ht="15" customHeight="1" x14ac:dyDescent="0.25"/>
    <row r="13131" ht="15" customHeight="1" x14ac:dyDescent="0.25"/>
    <row r="13132" ht="15" customHeight="1" x14ac:dyDescent="0.25"/>
    <row r="13133" ht="15" customHeight="1" x14ac:dyDescent="0.25"/>
    <row r="13134" ht="15" customHeight="1" x14ac:dyDescent="0.25"/>
    <row r="13135" ht="15" customHeight="1" x14ac:dyDescent="0.25"/>
    <row r="13136" ht="15" customHeight="1" x14ac:dyDescent="0.25"/>
    <row r="13137" ht="15" customHeight="1" x14ac:dyDescent="0.25"/>
    <row r="13138" ht="15" customHeight="1" x14ac:dyDescent="0.25"/>
    <row r="13139" ht="15" customHeight="1" x14ac:dyDescent="0.25"/>
    <row r="13140" ht="15" customHeight="1" x14ac:dyDescent="0.25"/>
    <row r="13141" ht="15" customHeight="1" x14ac:dyDescent="0.25"/>
    <row r="13142" ht="15" customHeight="1" x14ac:dyDescent="0.25"/>
    <row r="13143" ht="15" customHeight="1" x14ac:dyDescent="0.25"/>
    <row r="13144" ht="15" customHeight="1" x14ac:dyDescent="0.25"/>
    <row r="13145" ht="15" customHeight="1" x14ac:dyDescent="0.25"/>
    <row r="13146" ht="15" customHeight="1" x14ac:dyDescent="0.25"/>
    <row r="13147" ht="15" customHeight="1" x14ac:dyDescent="0.25"/>
    <row r="13148" ht="15" customHeight="1" x14ac:dyDescent="0.25"/>
    <row r="13149" ht="15" customHeight="1" x14ac:dyDescent="0.25"/>
    <row r="13150" ht="15" customHeight="1" x14ac:dyDescent="0.25"/>
    <row r="13151" ht="15" customHeight="1" x14ac:dyDescent="0.25"/>
    <row r="13152" ht="15" customHeight="1" x14ac:dyDescent="0.25"/>
    <row r="13153" ht="15" customHeight="1" x14ac:dyDescent="0.25"/>
    <row r="13154" ht="15" customHeight="1" x14ac:dyDescent="0.25"/>
    <row r="13155" ht="15" customHeight="1" x14ac:dyDescent="0.25"/>
    <row r="13156" ht="15" customHeight="1" x14ac:dyDescent="0.25"/>
    <row r="13157" ht="15" customHeight="1" x14ac:dyDescent="0.25"/>
    <row r="13158" ht="15" customHeight="1" x14ac:dyDescent="0.25"/>
    <row r="13159" ht="15" customHeight="1" x14ac:dyDescent="0.25"/>
    <row r="13160" ht="15" customHeight="1" x14ac:dyDescent="0.25"/>
    <row r="13161" ht="15" customHeight="1" x14ac:dyDescent="0.25"/>
    <row r="13162" ht="15" customHeight="1" x14ac:dyDescent="0.25"/>
    <row r="13163" ht="15" customHeight="1" x14ac:dyDescent="0.25"/>
    <row r="13164" ht="15" customHeight="1" x14ac:dyDescent="0.25"/>
    <row r="13165" ht="15" customHeight="1" x14ac:dyDescent="0.25"/>
    <row r="13166" ht="15" customHeight="1" x14ac:dyDescent="0.25"/>
    <row r="13167" ht="15" customHeight="1" x14ac:dyDescent="0.25"/>
    <row r="13168" ht="15" customHeight="1" x14ac:dyDescent="0.25"/>
    <row r="13169" ht="15" customHeight="1" x14ac:dyDescent="0.25"/>
    <row r="13170" ht="15" customHeight="1" x14ac:dyDescent="0.25"/>
    <row r="13171" ht="15" customHeight="1" x14ac:dyDescent="0.25"/>
    <row r="13172" ht="15" customHeight="1" x14ac:dyDescent="0.25"/>
    <row r="13173" ht="15" customHeight="1" x14ac:dyDescent="0.25"/>
    <row r="13174" ht="15" customHeight="1" x14ac:dyDescent="0.25"/>
    <row r="13175" ht="15" customHeight="1" x14ac:dyDescent="0.25"/>
    <row r="13176" ht="15" customHeight="1" x14ac:dyDescent="0.25"/>
    <row r="13177" ht="15" customHeight="1" x14ac:dyDescent="0.25"/>
    <row r="13178" ht="15" customHeight="1" x14ac:dyDescent="0.25"/>
    <row r="13179" ht="15" customHeight="1" x14ac:dyDescent="0.25"/>
    <row r="13180" ht="15" customHeight="1" x14ac:dyDescent="0.25"/>
    <row r="13181" ht="15" customHeight="1" x14ac:dyDescent="0.25"/>
    <row r="13182" ht="15" customHeight="1" x14ac:dyDescent="0.25"/>
    <row r="13183" ht="15" customHeight="1" x14ac:dyDescent="0.25"/>
    <row r="13184" ht="15" customHeight="1" x14ac:dyDescent="0.25"/>
    <row r="13185" ht="15" customHeight="1" x14ac:dyDescent="0.25"/>
    <row r="13186" ht="15" customHeight="1" x14ac:dyDescent="0.25"/>
    <row r="13187" ht="15" customHeight="1" x14ac:dyDescent="0.25"/>
    <row r="13188" ht="15" customHeight="1" x14ac:dyDescent="0.25"/>
    <row r="13189" ht="15" customHeight="1" x14ac:dyDescent="0.25"/>
    <row r="13190" ht="15" customHeight="1" x14ac:dyDescent="0.25"/>
    <row r="13191" ht="15" customHeight="1" x14ac:dyDescent="0.25"/>
    <row r="13192" ht="15" customHeight="1" x14ac:dyDescent="0.25"/>
    <row r="13193" ht="15" customHeight="1" x14ac:dyDescent="0.25"/>
    <row r="13194" ht="15" customHeight="1" x14ac:dyDescent="0.25"/>
    <row r="13195" ht="15" customHeight="1" x14ac:dyDescent="0.25"/>
    <row r="13196" ht="15" customHeight="1" x14ac:dyDescent="0.25"/>
    <row r="13197" ht="15" customHeight="1" x14ac:dyDescent="0.25"/>
    <row r="13198" ht="15" customHeight="1" x14ac:dyDescent="0.25"/>
    <row r="13199" ht="15" customHeight="1" x14ac:dyDescent="0.25"/>
    <row r="13200" ht="15" customHeight="1" x14ac:dyDescent="0.25"/>
    <row r="13201" ht="15" customHeight="1" x14ac:dyDescent="0.25"/>
    <row r="13202" ht="15" customHeight="1" x14ac:dyDescent="0.25"/>
    <row r="13203" ht="15" customHeight="1" x14ac:dyDescent="0.25"/>
    <row r="13204" ht="15" customHeight="1" x14ac:dyDescent="0.25"/>
    <row r="13205" ht="15" customHeight="1" x14ac:dyDescent="0.25"/>
    <row r="13206" ht="15" customHeight="1" x14ac:dyDescent="0.25"/>
    <row r="13207" ht="15" customHeight="1" x14ac:dyDescent="0.25"/>
    <row r="13208" ht="15" customHeight="1" x14ac:dyDescent="0.25"/>
    <row r="13209" ht="15" customHeight="1" x14ac:dyDescent="0.25"/>
    <row r="13210" ht="15" customHeight="1" x14ac:dyDescent="0.25"/>
    <row r="13211" ht="15" customHeight="1" x14ac:dyDescent="0.25"/>
    <row r="13212" ht="15" customHeight="1" x14ac:dyDescent="0.25"/>
    <row r="13213" ht="15" customHeight="1" x14ac:dyDescent="0.25"/>
    <row r="13214" ht="15" customHeight="1" x14ac:dyDescent="0.25"/>
    <row r="13215" ht="15" customHeight="1" x14ac:dyDescent="0.25"/>
    <row r="13216" ht="15" customHeight="1" x14ac:dyDescent="0.25"/>
    <row r="13217" ht="15" customHeight="1" x14ac:dyDescent="0.25"/>
    <row r="13218" ht="15" customHeight="1" x14ac:dyDescent="0.25"/>
    <row r="13219" ht="15" customHeight="1" x14ac:dyDescent="0.25"/>
    <row r="13220" ht="15" customHeight="1" x14ac:dyDescent="0.25"/>
    <row r="13221" ht="15" customHeight="1" x14ac:dyDescent="0.25"/>
    <row r="13222" ht="15" customHeight="1" x14ac:dyDescent="0.25"/>
    <row r="13223" ht="15" customHeight="1" x14ac:dyDescent="0.25"/>
    <row r="13224" ht="15" customHeight="1" x14ac:dyDescent="0.25"/>
    <row r="13225" ht="15" customHeight="1" x14ac:dyDescent="0.25"/>
    <row r="13226" ht="15" customHeight="1" x14ac:dyDescent="0.25"/>
    <row r="13227" ht="15" customHeight="1" x14ac:dyDescent="0.25"/>
    <row r="13228" ht="15" customHeight="1" x14ac:dyDescent="0.25"/>
    <row r="13229" ht="15" customHeight="1" x14ac:dyDescent="0.25"/>
    <row r="13230" ht="15" customHeight="1" x14ac:dyDescent="0.25"/>
    <row r="13231" ht="15" customHeight="1" x14ac:dyDescent="0.25"/>
    <row r="13232" ht="15" customHeight="1" x14ac:dyDescent="0.25"/>
    <row r="13233" ht="15" customHeight="1" x14ac:dyDescent="0.25"/>
    <row r="13234" ht="15" customHeight="1" x14ac:dyDescent="0.25"/>
    <row r="13235" ht="15" customHeight="1" x14ac:dyDescent="0.25"/>
    <row r="13236" ht="15" customHeight="1" x14ac:dyDescent="0.25"/>
    <row r="13237" ht="15" customHeight="1" x14ac:dyDescent="0.25"/>
    <row r="13238" ht="15" customHeight="1" x14ac:dyDescent="0.25"/>
    <row r="13239" ht="15" customHeight="1" x14ac:dyDescent="0.25"/>
    <row r="13240" ht="15" customHeight="1" x14ac:dyDescent="0.25"/>
    <row r="13241" ht="15" customHeight="1" x14ac:dyDescent="0.25"/>
    <row r="13242" ht="15" customHeight="1" x14ac:dyDescent="0.25"/>
    <row r="13243" ht="15" customHeight="1" x14ac:dyDescent="0.25"/>
    <row r="13244" ht="15" customHeight="1" x14ac:dyDescent="0.25"/>
    <row r="13245" ht="15" customHeight="1" x14ac:dyDescent="0.25"/>
    <row r="13246" ht="15" customHeight="1" x14ac:dyDescent="0.25"/>
    <row r="13247" ht="15" customHeight="1" x14ac:dyDescent="0.25"/>
    <row r="13248" ht="15" customHeight="1" x14ac:dyDescent="0.25"/>
    <row r="13249" ht="15" customHeight="1" x14ac:dyDescent="0.25"/>
    <row r="13250" ht="15" customHeight="1" x14ac:dyDescent="0.25"/>
    <row r="13251" ht="15" customHeight="1" x14ac:dyDescent="0.25"/>
    <row r="13252" ht="15" customHeight="1" x14ac:dyDescent="0.25"/>
    <row r="13253" ht="15" customHeight="1" x14ac:dyDescent="0.25"/>
    <row r="13254" ht="15" customHeight="1" x14ac:dyDescent="0.25"/>
    <row r="13255" ht="15" customHeight="1" x14ac:dyDescent="0.25"/>
    <row r="13256" ht="15" customHeight="1" x14ac:dyDescent="0.25"/>
    <row r="13257" ht="15" customHeight="1" x14ac:dyDescent="0.25"/>
    <row r="13258" ht="15" customHeight="1" x14ac:dyDescent="0.25"/>
    <row r="13259" ht="15" customHeight="1" x14ac:dyDescent="0.25"/>
    <row r="13260" ht="15" customHeight="1" x14ac:dyDescent="0.25"/>
    <row r="13261" ht="15" customHeight="1" x14ac:dyDescent="0.25"/>
    <row r="13262" ht="15" customHeight="1" x14ac:dyDescent="0.25"/>
    <row r="13263" ht="15" customHeight="1" x14ac:dyDescent="0.25"/>
    <row r="13264" ht="15" customHeight="1" x14ac:dyDescent="0.25"/>
    <row r="13265" ht="15" customHeight="1" x14ac:dyDescent="0.25"/>
    <row r="13266" ht="15" customHeight="1" x14ac:dyDescent="0.25"/>
    <row r="13267" ht="15" customHeight="1" x14ac:dyDescent="0.25"/>
    <row r="13268" ht="15" customHeight="1" x14ac:dyDescent="0.25"/>
    <row r="13269" ht="15" customHeight="1" x14ac:dyDescent="0.25"/>
    <row r="13270" ht="15" customHeight="1" x14ac:dyDescent="0.25"/>
    <row r="13271" ht="15" customHeight="1" x14ac:dyDescent="0.25"/>
    <row r="13272" ht="15" customHeight="1" x14ac:dyDescent="0.25"/>
    <row r="13273" ht="15" customHeight="1" x14ac:dyDescent="0.25"/>
    <row r="13274" ht="15" customHeight="1" x14ac:dyDescent="0.25"/>
    <row r="13275" ht="15" customHeight="1" x14ac:dyDescent="0.25"/>
    <row r="13276" ht="15" customHeight="1" x14ac:dyDescent="0.25"/>
    <row r="13277" ht="15" customHeight="1" x14ac:dyDescent="0.25"/>
    <row r="13278" ht="15" customHeight="1" x14ac:dyDescent="0.25"/>
    <row r="13279" ht="15" customHeight="1" x14ac:dyDescent="0.25"/>
    <row r="13280" ht="15" customHeight="1" x14ac:dyDescent="0.25"/>
    <row r="13281" ht="15" customHeight="1" x14ac:dyDescent="0.25"/>
    <row r="13282" ht="15" customHeight="1" x14ac:dyDescent="0.25"/>
    <row r="13283" ht="15" customHeight="1" x14ac:dyDescent="0.25"/>
    <row r="13284" ht="15" customHeight="1" x14ac:dyDescent="0.25"/>
    <row r="13285" ht="15" customHeight="1" x14ac:dyDescent="0.25"/>
    <row r="13286" ht="15" customHeight="1" x14ac:dyDescent="0.25"/>
    <row r="13287" ht="15" customHeight="1" x14ac:dyDescent="0.25"/>
    <row r="13288" ht="15" customHeight="1" x14ac:dyDescent="0.25"/>
    <row r="13289" ht="15" customHeight="1" x14ac:dyDescent="0.25"/>
    <row r="13290" ht="15" customHeight="1" x14ac:dyDescent="0.25"/>
    <row r="13291" ht="15" customHeight="1" x14ac:dyDescent="0.25"/>
    <row r="13292" ht="15" customHeight="1" x14ac:dyDescent="0.25"/>
    <row r="13293" ht="15" customHeight="1" x14ac:dyDescent="0.25"/>
    <row r="13294" ht="15" customHeight="1" x14ac:dyDescent="0.25"/>
    <row r="13295" ht="15" customHeight="1" x14ac:dyDescent="0.25"/>
    <row r="13296" ht="15" customHeight="1" x14ac:dyDescent="0.25"/>
    <row r="13297" ht="15" customHeight="1" x14ac:dyDescent="0.25"/>
    <row r="13298" ht="15" customHeight="1" x14ac:dyDescent="0.25"/>
    <row r="13299" ht="15" customHeight="1" x14ac:dyDescent="0.25"/>
    <row r="13300" ht="15" customHeight="1" x14ac:dyDescent="0.25"/>
    <row r="13301" ht="15" customHeight="1" x14ac:dyDescent="0.25"/>
    <row r="13302" ht="15" customHeight="1" x14ac:dyDescent="0.25"/>
    <row r="13303" ht="15" customHeight="1" x14ac:dyDescent="0.25"/>
    <row r="13304" ht="15" customHeight="1" x14ac:dyDescent="0.25"/>
    <row r="13305" ht="15" customHeight="1" x14ac:dyDescent="0.25"/>
    <row r="13306" ht="15" customHeight="1" x14ac:dyDescent="0.25"/>
    <row r="13307" ht="15" customHeight="1" x14ac:dyDescent="0.25"/>
    <row r="13308" ht="15" customHeight="1" x14ac:dyDescent="0.25"/>
    <row r="13309" ht="15" customHeight="1" x14ac:dyDescent="0.25"/>
    <row r="13310" ht="15" customHeight="1" x14ac:dyDescent="0.25"/>
    <row r="13311" ht="15" customHeight="1" x14ac:dyDescent="0.25"/>
    <row r="13312" ht="15" customHeight="1" x14ac:dyDescent="0.25"/>
    <row r="13313" ht="15" customHeight="1" x14ac:dyDescent="0.25"/>
    <row r="13314" ht="15" customHeight="1" x14ac:dyDescent="0.25"/>
    <row r="13315" ht="15" customHeight="1" x14ac:dyDescent="0.25"/>
    <row r="13316" ht="15" customHeight="1" x14ac:dyDescent="0.25"/>
    <row r="13317" ht="15" customHeight="1" x14ac:dyDescent="0.25"/>
    <row r="13318" ht="15" customHeight="1" x14ac:dyDescent="0.25"/>
    <row r="13319" ht="15" customHeight="1" x14ac:dyDescent="0.25"/>
    <row r="13320" ht="15" customHeight="1" x14ac:dyDescent="0.25"/>
    <row r="13321" ht="15" customHeight="1" x14ac:dyDescent="0.25"/>
    <row r="13322" ht="15" customHeight="1" x14ac:dyDescent="0.25"/>
    <row r="13323" ht="15" customHeight="1" x14ac:dyDescent="0.25"/>
    <row r="13324" ht="15" customHeight="1" x14ac:dyDescent="0.25"/>
    <row r="13325" ht="15" customHeight="1" x14ac:dyDescent="0.25"/>
    <row r="13326" ht="15" customHeight="1" x14ac:dyDescent="0.25"/>
    <row r="13327" ht="15" customHeight="1" x14ac:dyDescent="0.25"/>
    <row r="13328" ht="15" customHeight="1" x14ac:dyDescent="0.25"/>
    <row r="13329" ht="15" customHeight="1" x14ac:dyDescent="0.25"/>
    <row r="13330" ht="15" customHeight="1" x14ac:dyDescent="0.25"/>
    <row r="13331" ht="15" customHeight="1" x14ac:dyDescent="0.25"/>
    <row r="13332" ht="15" customHeight="1" x14ac:dyDescent="0.25"/>
    <row r="13333" ht="15" customHeight="1" x14ac:dyDescent="0.25"/>
    <row r="13334" ht="15" customHeight="1" x14ac:dyDescent="0.25"/>
    <row r="13335" ht="15" customHeight="1" x14ac:dyDescent="0.25"/>
    <row r="13336" ht="15" customHeight="1" x14ac:dyDescent="0.25"/>
    <row r="13337" ht="15" customHeight="1" x14ac:dyDescent="0.25"/>
    <row r="13338" ht="15" customHeight="1" x14ac:dyDescent="0.25"/>
    <row r="13339" ht="15" customHeight="1" x14ac:dyDescent="0.25"/>
    <row r="13340" ht="15" customHeight="1" x14ac:dyDescent="0.25"/>
    <row r="13341" ht="15" customHeight="1" x14ac:dyDescent="0.25"/>
    <row r="13342" ht="15" customHeight="1" x14ac:dyDescent="0.25"/>
    <row r="13343" ht="15" customHeight="1" x14ac:dyDescent="0.25"/>
    <row r="13344" ht="15" customHeight="1" x14ac:dyDescent="0.25"/>
    <row r="13345" ht="15" customHeight="1" x14ac:dyDescent="0.25"/>
    <row r="13346" ht="15" customHeight="1" x14ac:dyDescent="0.25"/>
    <row r="13347" ht="15" customHeight="1" x14ac:dyDescent="0.25"/>
    <row r="13348" ht="15" customHeight="1" x14ac:dyDescent="0.25"/>
    <row r="13349" ht="15" customHeight="1" x14ac:dyDescent="0.25"/>
    <row r="13350" ht="15" customHeight="1" x14ac:dyDescent="0.25"/>
    <row r="13351" ht="15" customHeight="1" x14ac:dyDescent="0.25"/>
    <row r="13352" ht="15" customHeight="1" x14ac:dyDescent="0.25"/>
    <row r="13353" ht="15" customHeight="1" x14ac:dyDescent="0.25"/>
    <row r="13354" ht="15" customHeight="1" x14ac:dyDescent="0.25"/>
    <row r="13355" ht="15" customHeight="1" x14ac:dyDescent="0.25"/>
    <row r="13356" ht="15" customHeight="1" x14ac:dyDescent="0.25"/>
    <row r="13357" ht="15" customHeight="1" x14ac:dyDescent="0.25"/>
    <row r="13358" ht="15" customHeight="1" x14ac:dyDescent="0.25"/>
    <row r="13359" ht="15" customHeight="1" x14ac:dyDescent="0.25"/>
    <row r="13360" ht="15" customHeight="1" x14ac:dyDescent="0.25"/>
    <row r="13361" ht="15" customHeight="1" x14ac:dyDescent="0.25"/>
    <row r="13362" ht="15" customHeight="1" x14ac:dyDescent="0.25"/>
    <row r="13363" ht="15" customHeight="1" x14ac:dyDescent="0.25"/>
    <row r="13364" ht="15" customHeight="1" x14ac:dyDescent="0.25"/>
    <row r="13365" ht="15" customHeight="1" x14ac:dyDescent="0.25"/>
    <row r="13366" ht="15" customHeight="1" x14ac:dyDescent="0.25"/>
    <row r="13367" ht="15" customHeight="1" x14ac:dyDescent="0.25"/>
    <row r="13368" ht="15" customHeight="1" x14ac:dyDescent="0.25"/>
    <row r="13369" ht="15" customHeight="1" x14ac:dyDescent="0.25"/>
    <row r="13370" ht="15" customHeight="1" x14ac:dyDescent="0.25"/>
    <row r="13371" ht="15" customHeight="1" x14ac:dyDescent="0.25"/>
    <row r="13372" ht="15" customHeight="1" x14ac:dyDescent="0.25"/>
    <row r="13373" ht="15" customHeight="1" x14ac:dyDescent="0.25"/>
    <row r="13374" ht="15" customHeight="1" x14ac:dyDescent="0.25"/>
    <row r="13375" ht="15" customHeight="1" x14ac:dyDescent="0.25"/>
    <row r="13376" ht="15" customHeight="1" x14ac:dyDescent="0.25"/>
    <row r="13377" ht="15" customHeight="1" x14ac:dyDescent="0.25"/>
    <row r="13378" ht="15" customHeight="1" x14ac:dyDescent="0.25"/>
    <row r="13379" ht="15" customHeight="1" x14ac:dyDescent="0.25"/>
    <row r="13380" ht="15" customHeight="1" x14ac:dyDescent="0.25"/>
    <row r="13381" ht="15" customHeight="1" x14ac:dyDescent="0.25"/>
    <row r="13382" ht="15" customHeight="1" x14ac:dyDescent="0.25"/>
    <row r="13383" ht="15" customHeight="1" x14ac:dyDescent="0.25"/>
    <row r="13384" ht="15" customHeight="1" x14ac:dyDescent="0.25"/>
    <row r="13385" ht="15" customHeight="1" x14ac:dyDescent="0.25"/>
    <row r="13386" ht="15" customHeight="1" x14ac:dyDescent="0.25"/>
    <row r="13387" ht="15" customHeight="1" x14ac:dyDescent="0.25"/>
    <row r="13388" ht="15" customHeight="1" x14ac:dyDescent="0.25"/>
    <row r="13389" ht="15" customHeight="1" x14ac:dyDescent="0.25"/>
    <row r="13390" ht="15" customHeight="1" x14ac:dyDescent="0.25"/>
    <row r="13391" ht="15" customHeight="1" x14ac:dyDescent="0.25"/>
    <row r="13392" ht="15" customHeight="1" x14ac:dyDescent="0.25"/>
    <row r="13393" ht="15" customHeight="1" x14ac:dyDescent="0.25"/>
    <row r="13394" ht="15" customHeight="1" x14ac:dyDescent="0.25"/>
    <row r="13395" ht="15" customHeight="1" x14ac:dyDescent="0.25"/>
    <row r="13396" ht="15" customHeight="1" x14ac:dyDescent="0.25"/>
    <row r="13397" ht="15" customHeight="1" x14ac:dyDescent="0.25"/>
    <row r="13398" ht="15" customHeight="1" x14ac:dyDescent="0.25"/>
    <row r="13399" ht="15" customHeight="1" x14ac:dyDescent="0.25"/>
    <row r="13400" ht="15" customHeight="1" x14ac:dyDescent="0.25"/>
    <row r="13401" ht="15" customHeight="1" x14ac:dyDescent="0.25"/>
    <row r="13402" ht="15" customHeight="1" x14ac:dyDescent="0.25"/>
    <row r="13403" ht="15" customHeight="1" x14ac:dyDescent="0.25"/>
    <row r="13404" ht="15" customHeight="1" x14ac:dyDescent="0.25"/>
    <row r="13405" ht="15" customHeight="1" x14ac:dyDescent="0.25"/>
    <row r="13406" ht="15" customHeight="1" x14ac:dyDescent="0.25"/>
    <row r="13407" ht="15" customHeight="1" x14ac:dyDescent="0.25"/>
    <row r="13408" ht="15" customHeight="1" x14ac:dyDescent="0.25"/>
    <row r="13409" ht="15" customHeight="1" x14ac:dyDescent="0.25"/>
    <row r="13410" ht="15" customHeight="1" x14ac:dyDescent="0.25"/>
    <row r="13411" ht="15" customHeight="1" x14ac:dyDescent="0.25"/>
    <row r="13412" ht="15" customHeight="1" x14ac:dyDescent="0.25"/>
    <row r="13413" ht="15" customHeight="1" x14ac:dyDescent="0.25"/>
    <row r="13414" ht="15" customHeight="1" x14ac:dyDescent="0.25"/>
    <row r="13415" ht="15" customHeight="1" x14ac:dyDescent="0.25"/>
    <row r="13416" ht="15" customHeight="1" x14ac:dyDescent="0.25"/>
    <row r="13417" ht="15" customHeight="1" x14ac:dyDescent="0.25"/>
    <row r="13418" ht="15" customHeight="1" x14ac:dyDescent="0.25"/>
    <row r="13419" ht="15" customHeight="1" x14ac:dyDescent="0.25"/>
    <row r="13420" ht="15" customHeight="1" x14ac:dyDescent="0.25"/>
    <row r="13421" ht="15" customHeight="1" x14ac:dyDescent="0.25"/>
    <row r="13422" ht="15" customHeight="1" x14ac:dyDescent="0.25"/>
    <row r="13423" ht="15" customHeight="1" x14ac:dyDescent="0.25"/>
    <row r="13424" ht="15" customHeight="1" x14ac:dyDescent="0.25"/>
    <row r="13425" ht="15" customHeight="1" x14ac:dyDescent="0.25"/>
    <row r="13426" ht="15" customHeight="1" x14ac:dyDescent="0.25"/>
    <row r="13427" ht="15" customHeight="1" x14ac:dyDescent="0.25"/>
    <row r="13428" ht="15" customHeight="1" x14ac:dyDescent="0.25"/>
    <row r="13429" ht="15" customHeight="1" x14ac:dyDescent="0.25"/>
    <row r="13430" ht="15" customHeight="1" x14ac:dyDescent="0.25"/>
    <row r="13431" ht="15" customHeight="1" x14ac:dyDescent="0.25"/>
    <row r="13432" ht="15" customHeight="1" x14ac:dyDescent="0.25"/>
    <row r="13433" ht="15" customHeight="1" x14ac:dyDescent="0.25"/>
    <row r="13434" ht="15" customHeight="1" x14ac:dyDescent="0.25"/>
    <row r="13435" ht="15" customHeight="1" x14ac:dyDescent="0.25"/>
    <row r="13436" ht="15" customHeight="1" x14ac:dyDescent="0.25"/>
    <row r="13437" ht="15" customHeight="1" x14ac:dyDescent="0.25"/>
    <row r="13438" ht="15" customHeight="1" x14ac:dyDescent="0.25"/>
    <row r="13439" ht="15" customHeight="1" x14ac:dyDescent="0.25"/>
    <row r="13440" ht="15" customHeight="1" x14ac:dyDescent="0.25"/>
    <row r="13441" ht="15" customHeight="1" x14ac:dyDescent="0.25"/>
    <row r="13442" ht="15" customHeight="1" x14ac:dyDescent="0.25"/>
    <row r="13443" ht="15" customHeight="1" x14ac:dyDescent="0.25"/>
    <row r="13444" ht="15" customHeight="1" x14ac:dyDescent="0.25"/>
    <row r="13445" ht="15" customHeight="1" x14ac:dyDescent="0.25"/>
    <row r="13446" ht="15" customHeight="1" x14ac:dyDescent="0.25"/>
    <row r="13447" ht="15" customHeight="1" x14ac:dyDescent="0.25"/>
    <row r="13448" ht="15" customHeight="1" x14ac:dyDescent="0.25"/>
    <row r="13449" ht="15" customHeight="1" x14ac:dyDescent="0.25"/>
    <row r="13450" ht="15" customHeight="1" x14ac:dyDescent="0.25"/>
    <row r="13451" ht="15" customHeight="1" x14ac:dyDescent="0.25"/>
    <row r="13452" ht="15" customHeight="1" x14ac:dyDescent="0.25"/>
    <row r="13453" ht="15" customHeight="1" x14ac:dyDescent="0.25"/>
    <row r="13454" ht="15" customHeight="1" x14ac:dyDescent="0.25"/>
    <row r="13455" ht="15" customHeight="1" x14ac:dyDescent="0.25"/>
    <row r="13456" ht="15" customHeight="1" x14ac:dyDescent="0.25"/>
    <row r="13457" ht="15" customHeight="1" x14ac:dyDescent="0.25"/>
    <row r="13458" ht="15" customHeight="1" x14ac:dyDescent="0.25"/>
    <row r="13459" ht="15" customHeight="1" x14ac:dyDescent="0.25"/>
    <row r="13460" ht="15" customHeight="1" x14ac:dyDescent="0.25"/>
    <row r="13461" ht="15" customHeight="1" x14ac:dyDescent="0.25"/>
    <row r="13462" ht="15" customHeight="1" x14ac:dyDescent="0.25"/>
    <row r="13463" ht="15" customHeight="1" x14ac:dyDescent="0.25"/>
    <row r="13464" ht="15" customHeight="1" x14ac:dyDescent="0.25"/>
    <row r="13465" ht="15" customHeight="1" x14ac:dyDescent="0.25"/>
    <row r="13466" ht="15" customHeight="1" x14ac:dyDescent="0.25"/>
    <row r="13467" ht="15" customHeight="1" x14ac:dyDescent="0.25"/>
    <row r="13468" ht="15" customHeight="1" x14ac:dyDescent="0.25"/>
    <row r="13469" ht="15" customHeight="1" x14ac:dyDescent="0.25"/>
    <row r="13470" ht="15" customHeight="1" x14ac:dyDescent="0.25"/>
    <row r="13471" ht="15" customHeight="1" x14ac:dyDescent="0.25"/>
    <row r="13472" ht="15" customHeight="1" x14ac:dyDescent="0.25"/>
    <row r="13473" ht="15" customHeight="1" x14ac:dyDescent="0.25"/>
    <row r="13474" ht="15" customHeight="1" x14ac:dyDescent="0.25"/>
    <row r="13475" ht="15" customHeight="1" x14ac:dyDescent="0.25"/>
    <row r="13476" ht="15" customHeight="1" x14ac:dyDescent="0.25"/>
    <row r="13477" ht="15" customHeight="1" x14ac:dyDescent="0.25"/>
    <row r="13478" ht="15" customHeight="1" x14ac:dyDescent="0.25"/>
    <row r="13479" ht="15" customHeight="1" x14ac:dyDescent="0.25"/>
    <row r="13480" ht="15" customHeight="1" x14ac:dyDescent="0.25"/>
    <row r="13481" ht="15" customHeight="1" x14ac:dyDescent="0.25"/>
    <row r="13482" ht="15" customHeight="1" x14ac:dyDescent="0.25"/>
    <row r="13483" ht="15" customHeight="1" x14ac:dyDescent="0.25"/>
    <row r="13484" ht="15" customHeight="1" x14ac:dyDescent="0.25"/>
    <row r="13485" ht="15" customHeight="1" x14ac:dyDescent="0.25"/>
    <row r="13486" ht="15" customHeight="1" x14ac:dyDescent="0.25"/>
    <row r="13487" ht="15" customHeight="1" x14ac:dyDescent="0.25"/>
    <row r="13488" ht="15" customHeight="1" x14ac:dyDescent="0.25"/>
    <row r="13489" ht="15" customHeight="1" x14ac:dyDescent="0.25"/>
    <row r="13490" ht="15" customHeight="1" x14ac:dyDescent="0.25"/>
    <row r="13491" ht="15" customHeight="1" x14ac:dyDescent="0.25"/>
    <row r="13492" ht="15" customHeight="1" x14ac:dyDescent="0.25"/>
    <row r="13493" ht="15" customHeight="1" x14ac:dyDescent="0.25"/>
    <row r="13494" ht="15" customHeight="1" x14ac:dyDescent="0.25"/>
    <row r="13495" ht="15" customHeight="1" x14ac:dyDescent="0.25"/>
    <row r="13496" ht="15" customHeight="1" x14ac:dyDescent="0.25"/>
    <row r="13497" ht="15" customHeight="1" x14ac:dyDescent="0.25"/>
    <row r="13498" ht="15" customHeight="1" x14ac:dyDescent="0.25"/>
    <row r="13499" ht="15" customHeight="1" x14ac:dyDescent="0.25"/>
    <row r="13500" ht="15" customHeight="1" x14ac:dyDescent="0.25"/>
    <row r="13501" ht="15" customHeight="1" x14ac:dyDescent="0.25"/>
    <row r="13502" ht="15" customHeight="1" x14ac:dyDescent="0.25"/>
    <row r="13503" ht="15" customHeight="1" x14ac:dyDescent="0.25"/>
    <row r="13504" ht="15" customHeight="1" x14ac:dyDescent="0.25"/>
    <row r="13505" ht="15" customHeight="1" x14ac:dyDescent="0.25"/>
    <row r="13506" ht="15" customHeight="1" x14ac:dyDescent="0.25"/>
    <row r="13507" ht="15" customHeight="1" x14ac:dyDescent="0.25"/>
    <row r="13508" ht="15" customHeight="1" x14ac:dyDescent="0.25"/>
    <row r="13509" ht="15" customHeight="1" x14ac:dyDescent="0.25"/>
    <row r="13510" ht="15" customHeight="1" x14ac:dyDescent="0.25"/>
    <row r="13511" ht="15" customHeight="1" x14ac:dyDescent="0.25"/>
    <row r="13512" ht="15" customHeight="1" x14ac:dyDescent="0.25"/>
    <row r="13513" ht="15" customHeight="1" x14ac:dyDescent="0.25"/>
    <row r="13514" ht="15" customHeight="1" x14ac:dyDescent="0.25"/>
    <row r="13515" ht="15" customHeight="1" x14ac:dyDescent="0.25"/>
    <row r="13516" ht="15" customHeight="1" x14ac:dyDescent="0.25"/>
    <row r="13517" ht="15" customHeight="1" x14ac:dyDescent="0.25"/>
    <row r="13518" ht="15" customHeight="1" x14ac:dyDescent="0.25"/>
    <row r="13519" ht="15" customHeight="1" x14ac:dyDescent="0.25"/>
    <row r="13520" ht="15" customHeight="1" x14ac:dyDescent="0.25"/>
    <row r="13521" ht="15" customHeight="1" x14ac:dyDescent="0.25"/>
    <row r="13522" ht="15" customHeight="1" x14ac:dyDescent="0.25"/>
    <row r="13523" ht="15" customHeight="1" x14ac:dyDescent="0.25"/>
    <row r="13524" ht="15" customHeight="1" x14ac:dyDescent="0.25"/>
    <row r="13525" ht="15" customHeight="1" x14ac:dyDescent="0.25"/>
    <row r="13526" ht="15" customHeight="1" x14ac:dyDescent="0.25"/>
    <row r="13527" ht="15" customHeight="1" x14ac:dyDescent="0.25"/>
    <row r="13528" ht="15" customHeight="1" x14ac:dyDescent="0.25"/>
    <row r="13529" ht="15" customHeight="1" x14ac:dyDescent="0.25"/>
    <row r="13530" ht="15" customHeight="1" x14ac:dyDescent="0.25"/>
    <row r="13531" ht="15" customHeight="1" x14ac:dyDescent="0.25"/>
    <row r="13532" ht="15" customHeight="1" x14ac:dyDescent="0.25"/>
    <row r="13533" ht="15" customHeight="1" x14ac:dyDescent="0.25"/>
    <row r="13534" ht="15" customHeight="1" x14ac:dyDescent="0.25"/>
    <row r="13535" ht="15" customHeight="1" x14ac:dyDescent="0.25"/>
    <row r="13536" ht="15" customHeight="1" x14ac:dyDescent="0.25"/>
    <row r="13537" ht="15" customHeight="1" x14ac:dyDescent="0.25"/>
    <row r="13538" ht="15" customHeight="1" x14ac:dyDescent="0.25"/>
    <row r="13539" ht="15" customHeight="1" x14ac:dyDescent="0.25"/>
    <row r="13540" ht="15" customHeight="1" x14ac:dyDescent="0.25"/>
    <row r="13541" ht="15" customHeight="1" x14ac:dyDescent="0.25"/>
    <row r="13542" ht="15" customHeight="1" x14ac:dyDescent="0.25"/>
    <row r="13543" ht="15" customHeight="1" x14ac:dyDescent="0.25"/>
    <row r="13544" ht="15" customHeight="1" x14ac:dyDescent="0.25"/>
    <row r="13545" ht="15" customHeight="1" x14ac:dyDescent="0.25"/>
    <row r="13546" ht="15" customHeight="1" x14ac:dyDescent="0.25"/>
    <row r="13547" ht="15" customHeight="1" x14ac:dyDescent="0.25"/>
    <row r="13548" ht="15" customHeight="1" x14ac:dyDescent="0.25"/>
    <row r="13549" ht="15" customHeight="1" x14ac:dyDescent="0.25"/>
    <row r="13550" ht="15" customHeight="1" x14ac:dyDescent="0.25"/>
    <row r="13551" ht="15" customHeight="1" x14ac:dyDescent="0.25"/>
    <row r="13552" ht="15" customHeight="1" x14ac:dyDescent="0.25"/>
    <row r="13553" ht="15" customHeight="1" x14ac:dyDescent="0.25"/>
    <row r="13554" ht="15" customHeight="1" x14ac:dyDescent="0.25"/>
    <row r="13555" ht="15" customHeight="1" x14ac:dyDescent="0.25"/>
    <row r="13556" ht="15" customHeight="1" x14ac:dyDescent="0.25"/>
    <row r="13557" ht="15" customHeight="1" x14ac:dyDescent="0.25"/>
    <row r="13558" ht="15" customHeight="1" x14ac:dyDescent="0.25"/>
    <row r="13559" ht="15" customHeight="1" x14ac:dyDescent="0.25"/>
    <row r="13560" ht="15" customHeight="1" x14ac:dyDescent="0.25"/>
    <row r="13561" ht="15" customHeight="1" x14ac:dyDescent="0.25"/>
    <row r="13562" ht="15" customHeight="1" x14ac:dyDescent="0.25"/>
    <row r="13563" ht="15" customHeight="1" x14ac:dyDescent="0.25"/>
    <row r="13564" ht="15" customHeight="1" x14ac:dyDescent="0.25"/>
    <row r="13565" ht="15" customHeight="1" x14ac:dyDescent="0.25"/>
    <row r="13566" ht="15" customHeight="1" x14ac:dyDescent="0.25"/>
    <row r="13567" ht="15" customHeight="1" x14ac:dyDescent="0.25"/>
    <row r="13568" ht="15" customHeight="1" x14ac:dyDescent="0.25"/>
    <row r="13569" ht="15" customHeight="1" x14ac:dyDescent="0.25"/>
    <row r="13570" ht="15" customHeight="1" x14ac:dyDescent="0.25"/>
    <row r="13571" ht="15" customHeight="1" x14ac:dyDescent="0.25"/>
    <row r="13572" ht="15" customHeight="1" x14ac:dyDescent="0.25"/>
    <row r="13573" ht="15" customHeight="1" x14ac:dyDescent="0.25"/>
    <row r="13574" ht="15" customHeight="1" x14ac:dyDescent="0.25"/>
    <row r="13575" ht="15" customHeight="1" x14ac:dyDescent="0.25"/>
    <row r="13576" ht="15" customHeight="1" x14ac:dyDescent="0.25"/>
    <row r="13577" ht="15" customHeight="1" x14ac:dyDescent="0.25"/>
    <row r="13578" ht="15" customHeight="1" x14ac:dyDescent="0.25"/>
    <row r="13579" ht="15" customHeight="1" x14ac:dyDescent="0.25"/>
    <row r="13580" ht="15" customHeight="1" x14ac:dyDescent="0.25"/>
    <row r="13581" ht="15" customHeight="1" x14ac:dyDescent="0.25"/>
    <row r="13582" ht="15" customHeight="1" x14ac:dyDescent="0.25"/>
    <row r="13583" ht="15" customHeight="1" x14ac:dyDescent="0.25"/>
    <row r="13584" ht="15" customHeight="1" x14ac:dyDescent="0.25"/>
    <row r="13585" ht="15" customHeight="1" x14ac:dyDescent="0.25"/>
    <row r="13586" ht="15" customHeight="1" x14ac:dyDescent="0.25"/>
    <row r="13587" ht="15" customHeight="1" x14ac:dyDescent="0.25"/>
    <row r="13588" ht="15" customHeight="1" x14ac:dyDescent="0.25"/>
    <row r="13589" ht="15" customHeight="1" x14ac:dyDescent="0.25"/>
    <row r="13590" ht="15" customHeight="1" x14ac:dyDescent="0.25"/>
    <row r="13591" ht="15" customHeight="1" x14ac:dyDescent="0.25"/>
    <row r="13592" ht="15" customHeight="1" x14ac:dyDescent="0.25"/>
    <row r="13593" ht="15" customHeight="1" x14ac:dyDescent="0.25"/>
    <row r="13594" ht="15" customHeight="1" x14ac:dyDescent="0.25"/>
    <row r="13595" ht="15" customHeight="1" x14ac:dyDescent="0.25"/>
    <row r="13596" ht="15" customHeight="1" x14ac:dyDescent="0.25"/>
    <row r="13597" ht="15" customHeight="1" x14ac:dyDescent="0.25"/>
    <row r="13598" ht="15" customHeight="1" x14ac:dyDescent="0.25"/>
    <row r="13599" ht="15" customHeight="1" x14ac:dyDescent="0.25"/>
    <row r="13600" ht="15" customHeight="1" x14ac:dyDescent="0.25"/>
    <row r="13601" ht="15" customHeight="1" x14ac:dyDescent="0.25"/>
    <row r="13602" ht="15" customHeight="1" x14ac:dyDescent="0.25"/>
    <row r="13603" ht="15" customHeight="1" x14ac:dyDescent="0.25"/>
    <row r="13604" ht="15" customHeight="1" x14ac:dyDescent="0.25"/>
    <row r="13605" ht="15" customHeight="1" x14ac:dyDescent="0.25"/>
    <row r="13606" ht="15" customHeight="1" x14ac:dyDescent="0.25"/>
    <row r="13607" ht="15" customHeight="1" x14ac:dyDescent="0.25"/>
    <row r="13608" ht="15" customHeight="1" x14ac:dyDescent="0.25"/>
    <row r="13609" ht="15" customHeight="1" x14ac:dyDescent="0.25"/>
    <row r="13610" ht="15" customHeight="1" x14ac:dyDescent="0.25"/>
    <row r="13611" ht="15" customHeight="1" x14ac:dyDescent="0.25"/>
    <row r="13612" ht="15" customHeight="1" x14ac:dyDescent="0.25"/>
    <row r="13613" ht="15" customHeight="1" x14ac:dyDescent="0.25"/>
    <row r="13614" ht="15" customHeight="1" x14ac:dyDescent="0.25"/>
    <row r="13615" ht="15" customHeight="1" x14ac:dyDescent="0.25"/>
    <row r="13616" ht="15" customHeight="1" x14ac:dyDescent="0.25"/>
    <row r="13617" ht="15" customHeight="1" x14ac:dyDescent="0.25"/>
    <row r="13618" ht="15" customHeight="1" x14ac:dyDescent="0.25"/>
    <row r="13619" ht="15" customHeight="1" x14ac:dyDescent="0.25"/>
    <row r="13620" ht="15" customHeight="1" x14ac:dyDescent="0.25"/>
    <row r="13621" ht="15" customHeight="1" x14ac:dyDescent="0.25"/>
    <row r="13622" ht="15" customHeight="1" x14ac:dyDescent="0.25"/>
    <row r="13623" ht="15" customHeight="1" x14ac:dyDescent="0.25"/>
    <row r="13624" ht="15" customHeight="1" x14ac:dyDescent="0.25"/>
    <row r="13625" ht="15" customHeight="1" x14ac:dyDescent="0.25"/>
    <row r="13626" ht="15" customHeight="1" x14ac:dyDescent="0.25"/>
    <row r="13627" ht="15" customHeight="1" x14ac:dyDescent="0.25"/>
    <row r="13628" ht="15" customHeight="1" x14ac:dyDescent="0.25"/>
    <row r="13629" ht="15" customHeight="1" x14ac:dyDescent="0.25"/>
    <row r="13630" ht="15" customHeight="1" x14ac:dyDescent="0.25"/>
    <row r="13631" ht="15" customHeight="1" x14ac:dyDescent="0.25"/>
    <row r="13632" ht="15" customHeight="1" x14ac:dyDescent="0.25"/>
    <row r="13633" ht="15" customHeight="1" x14ac:dyDescent="0.25"/>
    <row r="13634" ht="15" customHeight="1" x14ac:dyDescent="0.25"/>
    <row r="13635" ht="15" customHeight="1" x14ac:dyDescent="0.25"/>
    <row r="13636" ht="15" customHeight="1" x14ac:dyDescent="0.25"/>
    <row r="13637" ht="15" customHeight="1" x14ac:dyDescent="0.25"/>
    <row r="13638" ht="15" customHeight="1" x14ac:dyDescent="0.25"/>
    <row r="13639" ht="15" customHeight="1" x14ac:dyDescent="0.25"/>
    <row r="13640" ht="15" customHeight="1" x14ac:dyDescent="0.25"/>
    <row r="13641" ht="15" customHeight="1" x14ac:dyDescent="0.25"/>
    <row r="13642" ht="15" customHeight="1" x14ac:dyDescent="0.25"/>
    <row r="13643" ht="15" customHeight="1" x14ac:dyDescent="0.25"/>
    <row r="13644" ht="15" customHeight="1" x14ac:dyDescent="0.25"/>
    <row r="13645" ht="15" customHeight="1" x14ac:dyDescent="0.25"/>
    <row r="13646" ht="15" customHeight="1" x14ac:dyDescent="0.25"/>
    <row r="13647" ht="15" customHeight="1" x14ac:dyDescent="0.25"/>
    <row r="13648" ht="15" customHeight="1" x14ac:dyDescent="0.25"/>
    <row r="13649" ht="15" customHeight="1" x14ac:dyDescent="0.25"/>
    <row r="13650" ht="15" customHeight="1" x14ac:dyDescent="0.25"/>
    <row r="13651" ht="15" customHeight="1" x14ac:dyDescent="0.25"/>
    <row r="13652" ht="15" customHeight="1" x14ac:dyDescent="0.25"/>
    <row r="13653" ht="15" customHeight="1" x14ac:dyDescent="0.25"/>
    <row r="13654" ht="15" customHeight="1" x14ac:dyDescent="0.25"/>
    <row r="13655" ht="15" customHeight="1" x14ac:dyDescent="0.25"/>
    <row r="13656" ht="15" customHeight="1" x14ac:dyDescent="0.25"/>
    <row r="13657" ht="15" customHeight="1" x14ac:dyDescent="0.25"/>
    <row r="13658" ht="15" customHeight="1" x14ac:dyDescent="0.25"/>
    <row r="13659" ht="15" customHeight="1" x14ac:dyDescent="0.25"/>
    <row r="13660" ht="15" customHeight="1" x14ac:dyDescent="0.25"/>
    <row r="13661" ht="15" customHeight="1" x14ac:dyDescent="0.25"/>
    <row r="13662" ht="15" customHeight="1" x14ac:dyDescent="0.25"/>
    <row r="13663" ht="15" customHeight="1" x14ac:dyDescent="0.25"/>
    <row r="13664" ht="15" customHeight="1" x14ac:dyDescent="0.25"/>
    <row r="13665" ht="15" customHeight="1" x14ac:dyDescent="0.25"/>
    <row r="13666" ht="15" customHeight="1" x14ac:dyDescent="0.25"/>
    <row r="13667" ht="15" customHeight="1" x14ac:dyDescent="0.25"/>
    <row r="13668" ht="15" customHeight="1" x14ac:dyDescent="0.25"/>
    <row r="13669" ht="15" customHeight="1" x14ac:dyDescent="0.25"/>
    <row r="13670" ht="15" customHeight="1" x14ac:dyDescent="0.25"/>
    <row r="13671" ht="15" customHeight="1" x14ac:dyDescent="0.25"/>
    <row r="13672" ht="15" customHeight="1" x14ac:dyDescent="0.25"/>
    <row r="13673" ht="15" customHeight="1" x14ac:dyDescent="0.25"/>
    <row r="13674" ht="15" customHeight="1" x14ac:dyDescent="0.25"/>
    <row r="13675" ht="15" customHeight="1" x14ac:dyDescent="0.25"/>
    <row r="13676" ht="15" customHeight="1" x14ac:dyDescent="0.25"/>
    <row r="13677" ht="15" customHeight="1" x14ac:dyDescent="0.25"/>
    <row r="13678" ht="15" customHeight="1" x14ac:dyDescent="0.25"/>
    <row r="13679" ht="15" customHeight="1" x14ac:dyDescent="0.25"/>
    <row r="13680" ht="15" customHeight="1" x14ac:dyDescent="0.25"/>
    <row r="13681" ht="15" customHeight="1" x14ac:dyDescent="0.25"/>
    <row r="13682" ht="15" customHeight="1" x14ac:dyDescent="0.25"/>
    <row r="13683" ht="15" customHeight="1" x14ac:dyDescent="0.25"/>
    <row r="13684" ht="15" customHeight="1" x14ac:dyDescent="0.25"/>
    <row r="13685" ht="15" customHeight="1" x14ac:dyDescent="0.25"/>
    <row r="13686" ht="15" customHeight="1" x14ac:dyDescent="0.25"/>
    <row r="13687" ht="15" customHeight="1" x14ac:dyDescent="0.25"/>
    <row r="13688" ht="15" customHeight="1" x14ac:dyDescent="0.25"/>
    <row r="13689" ht="15" customHeight="1" x14ac:dyDescent="0.25"/>
    <row r="13690" ht="15" customHeight="1" x14ac:dyDescent="0.25"/>
    <row r="13691" ht="15" customHeight="1" x14ac:dyDescent="0.25"/>
    <row r="13692" ht="15" customHeight="1" x14ac:dyDescent="0.25"/>
    <row r="13693" ht="15" customHeight="1" x14ac:dyDescent="0.25"/>
    <row r="13694" ht="15" customHeight="1" x14ac:dyDescent="0.25"/>
    <row r="13695" ht="15" customHeight="1" x14ac:dyDescent="0.25"/>
    <row r="13696" ht="15" customHeight="1" x14ac:dyDescent="0.25"/>
    <row r="13697" ht="15" customHeight="1" x14ac:dyDescent="0.25"/>
    <row r="13698" ht="15" customHeight="1" x14ac:dyDescent="0.25"/>
    <row r="13699" ht="15" customHeight="1" x14ac:dyDescent="0.25"/>
    <row r="13700" ht="15" customHeight="1" x14ac:dyDescent="0.25"/>
    <row r="13701" ht="15" customHeight="1" x14ac:dyDescent="0.25"/>
    <row r="13702" ht="15" customHeight="1" x14ac:dyDescent="0.25"/>
    <row r="13703" ht="15" customHeight="1" x14ac:dyDescent="0.25"/>
    <row r="13704" ht="15" customHeight="1" x14ac:dyDescent="0.25"/>
    <row r="13705" ht="15" customHeight="1" x14ac:dyDescent="0.25"/>
    <row r="13706" ht="15" customHeight="1" x14ac:dyDescent="0.25"/>
    <row r="13707" ht="15" customHeight="1" x14ac:dyDescent="0.25"/>
    <row r="13708" ht="15" customHeight="1" x14ac:dyDescent="0.25"/>
    <row r="13709" ht="15" customHeight="1" x14ac:dyDescent="0.25"/>
    <row r="13710" ht="15" customHeight="1" x14ac:dyDescent="0.25"/>
    <row r="13711" ht="15" customHeight="1" x14ac:dyDescent="0.25"/>
    <row r="13712" ht="15" customHeight="1" x14ac:dyDescent="0.25"/>
    <row r="13713" ht="15" customHeight="1" x14ac:dyDescent="0.25"/>
    <row r="13714" ht="15" customHeight="1" x14ac:dyDescent="0.25"/>
    <row r="13715" ht="15" customHeight="1" x14ac:dyDescent="0.25"/>
    <row r="13716" ht="15" customHeight="1" x14ac:dyDescent="0.25"/>
    <row r="13717" ht="15" customHeight="1" x14ac:dyDescent="0.25"/>
    <row r="13718" ht="15" customHeight="1" x14ac:dyDescent="0.25"/>
    <row r="13719" ht="15" customHeight="1" x14ac:dyDescent="0.25"/>
    <row r="13720" ht="15" customHeight="1" x14ac:dyDescent="0.25"/>
    <row r="13721" ht="15" customHeight="1" x14ac:dyDescent="0.25"/>
    <row r="13722" ht="15" customHeight="1" x14ac:dyDescent="0.25"/>
    <row r="13723" ht="15" customHeight="1" x14ac:dyDescent="0.25"/>
    <row r="13724" ht="15" customHeight="1" x14ac:dyDescent="0.25"/>
    <row r="13725" ht="15" customHeight="1" x14ac:dyDescent="0.25"/>
    <row r="13726" ht="15" customHeight="1" x14ac:dyDescent="0.25"/>
    <row r="13727" ht="15" customHeight="1" x14ac:dyDescent="0.25"/>
    <row r="13728" ht="15" customHeight="1" x14ac:dyDescent="0.25"/>
    <row r="13729" ht="15" customHeight="1" x14ac:dyDescent="0.25"/>
    <row r="13730" ht="15" customHeight="1" x14ac:dyDescent="0.25"/>
    <row r="13731" ht="15" customHeight="1" x14ac:dyDescent="0.25"/>
    <row r="13732" ht="15" customHeight="1" x14ac:dyDescent="0.25"/>
    <row r="13733" ht="15" customHeight="1" x14ac:dyDescent="0.25"/>
    <row r="13734" ht="15" customHeight="1" x14ac:dyDescent="0.25"/>
    <row r="13735" ht="15" customHeight="1" x14ac:dyDescent="0.25"/>
    <row r="13736" ht="15" customHeight="1" x14ac:dyDescent="0.25"/>
    <row r="13737" ht="15" customHeight="1" x14ac:dyDescent="0.25"/>
    <row r="13738" ht="15" customHeight="1" x14ac:dyDescent="0.25"/>
    <row r="13739" ht="15" customHeight="1" x14ac:dyDescent="0.25"/>
    <row r="13740" ht="15" customHeight="1" x14ac:dyDescent="0.25"/>
    <row r="13741" ht="15" customHeight="1" x14ac:dyDescent="0.25"/>
    <row r="13742" ht="15" customHeight="1" x14ac:dyDescent="0.25"/>
    <row r="13743" ht="15" customHeight="1" x14ac:dyDescent="0.25"/>
    <row r="13744" ht="15" customHeight="1" x14ac:dyDescent="0.25"/>
    <row r="13745" ht="15" customHeight="1" x14ac:dyDescent="0.25"/>
    <row r="13746" ht="15" customHeight="1" x14ac:dyDescent="0.25"/>
    <row r="13747" ht="15" customHeight="1" x14ac:dyDescent="0.25"/>
    <row r="13748" ht="15" customHeight="1" x14ac:dyDescent="0.25"/>
    <row r="13749" ht="15" customHeight="1" x14ac:dyDescent="0.25"/>
    <row r="13750" ht="15" customHeight="1" x14ac:dyDescent="0.25"/>
    <row r="13751" ht="15" customHeight="1" x14ac:dyDescent="0.25"/>
    <row r="13752" ht="15" customHeight="1" x14ac:dyDescent="0.25"/>
    <row r="13753" ht="15" customHeight="1" x14ac:dyDescent="0.25"/>
    <row r="13754" ht="15" customHeight="1" x14ac:dyDescent="0.25"/>
    <row r="13755" ht="15" customHeight="1" x14ac:dyDescent="0.25"/>
    <row r="13756" ht="15" customHeight="1" x14ac:dyDescent="0.25"/>
    <row r="13757" ht="15" customHeight="1" x14ac:dyDescent="0.25"/>
    <row r="13758" ht="15" customHeight="1" x14ac:dyDescent="0.25"/>
    <row r="13759" ht="15" customHeight="1" x14ac:dyDescent="0.25"/>
    <row r="13760" ht="15" customHeight="1" x14ac:dyDescent="0.25"/>
    <row r="13761" ht="15" customHeight="1" x14ac:dyDescent="0.25"/>
    <row r="13762" ht="15" customHeight="1" x14ac:dyDescent="0.25"/>
    <row r="13763" ht="15" customHeight="1" x14ac:dyDescent="0.25"/>
    <row r="13764" ht="15" customHeight="1" x14ac:dyDescent="0.25"/>
    <row r="13765" ht="15" customHeight="1" x14ac:dyDescent="0.25"/>
    <row r="13766" ht="15" customHeight="1" x14ac:dyDescent="0.25"/>
    <row r="13767" ht="15" customHeight="1" x14ac:dyDescent="0.25"/>
    <row r="13768" ht="15" customHeight="1" x14ac:dyDescent="0.25"/>
    <row r="13769" ht="15" customHeight="1" x14ac:dyDescent="0.25"/>
    <row r="13770" ht="15" customHeight="1" x14ac:dyDescent="0.25"/>
    <row r="13771" ht="15" customHeight="1" x14ac:dyDescent="0.25"/>
    <row r="13772" ht="15" customHeight="1" x14ac:dyDescent="0.25"/>
    <row r="13773" ht="15" customHeight="1" x14ac:dyDescent="0.25"/>
    <row r="13774" ht="15" customHeight="1" x14ac:dyDescent="0.25"/>
    <row r="13775" ht="15" customHeight="1" x14ac:dyDescent="0.25"/>
    <row r="13776" ht="15" customHeight="1" x14ac:dyDescent="0.25"/>
    <row r="13777" ht="15" customHeight="1" x14ac:dyDescent="0.25"/>
    <row r="13778" ht="15" customHeight="1" x14ac:dyDescent="0.25"/>
    <row r="13779" ht="15" customHeight="1" x14ac:dyDescent="0.25"/>
    <row r="13780" ht="15" customHeight="1" x14ac:dyDescent="0.25"/>
    <row r="13781" ht="15" customHeight="1" x14ac:dyDescent="0.25"/>
    <row r="13782" ht="15" customHeight="1" x14ac:dyDescent="0.25"/>
    <row r="13783" ht="15" customHeight="1" x14ac:dyDescent="0.25"/>
    <row r="13784" ht="15" customHeight="1" x14ac:dyDescent="0.25"/>
    <row r="13785" ht="15" customHeight="1" x14ac:dyDescent="0.25"/>
    <row r="13786" ht="15" customHeight="1" x14ac:dyDescent="0.25"/>
    <row r="13787" ht="15" customHeight="1" x14ac:dyDescent="0.25"/>
    <row r="13788" ht="15" customHeight="1" x14ac:dyDescent="0.25"/>
    <row r="13789" ht="15" customHeight="1" x14ac:dyDescent="0.25"/>
    <row r="13790" ht="15" customHeight="1" x14ac:dyDescent="0.25"/>
    <row r="13791" ht="15" customHeight="1" x14ac:dyDescent="0.25"/>
    <row r="13792" ht="15" customHeight="1" x14ac:dyDescent="0.25"/>
    <row r="13793" ht="15" customHeight="1" x14ac:dyDescent="0.25"/>
    <row r="13794" ht="15" customHeight="1" x14ac:dyDescent="0.25"/>
    <row r="13795" ht="15" customHeight="1" x14ac:dyDescent="0.25"/>
    <row r="13796" ht="15" customHeight="1" x14ac:dyDescent="0.25"/>
    <row r="13797" ht="15" customHeight="1" x14ac:dyDescent="0.25"/>
    <row r="13798" ht="15" customHeight="1" x14ac:dyDescent="0.25"/>
    <row r="13799" ht="15" customHeight="1" x14ac:dyDescent="0.25"/>
    <row r="13800" ht="15" customHeight="1" x14ac:dyDescent="0.25"/>
    <row r="13801" ht="15" customHeight="1" x14ac:dyDescent="0.25"/>
    <row r="13802" ht="15" customHeight="1" x14ac:dyDescent="0.25"/>
    <row r="13803" ht="15" customHeight="1" x14ac:dyDescent="0.25"/>
    <row r="13804" ht="15" customHeight="1" x14ac:dyDescent="0.25"/>
    <row r="13805" ht="15" customHeight="1" x14ac:dyDescent="0.25"/>
    <row r="13806" ht="15" customHeight="1" x14ac:dyDescent="0.25"/>
    <row r="13807" ht="15" customHeight="1" x14ac:dyDescent="0.25"/>
    <row r="13808" ht="15" customHeight="1" x14ac:dyDescent="0.25"/>
    <row r="13809" ht="15" customHeight="1" x14ac:dyDescent="0.25"/>
    <row r="13810" ht="15" customHeight="1" x14ac:dyDescent="0.25"/>
    <row r="13811" ht="15" customHeight="1" x14ac:dyDescent="0.25"/>
    <row r="13812" ht="15" customHeight="1" x14ac:dyDescent="0.25"/>
    <row r="13813" ht="15" customHeight="1" x14ac:dyDescent="0.25"/>
    <row r="13814" ht="15" customHeight="1" x14ac:dyDescent="0.25"/>
    <row r="13815" ht="15" customHeight="1" x14ac:dyDescent="0.25"/>
    <row r="13816" ht="15" customHeight="1" x14ac:dyDescent="0.25"/>
    <row r="13817" ht="15" customHeight="1" x14ac:dyDescent="0.25"/>
    <row r="13818" ht="15" customHeight="1" x14ac:dyDescent="0.25"/>
    <row r="13819" ht="15" customHeight="1" x14ac:dyDescent="0.25"/>
    <row r="13820" ht="15" customHeight="1" x14ac:dyDescent="0.25"/>
    <row r="13821" ht="15" customHeight="1" x14ac:dyDescent="0.25"/>
    <row r="13822" ht="15" customHeight="1" x14ac:dyDescent="0.25"/>
    <row r="13823" ht="15" customHeight="1" x14ac:dyDescent="0.25"/>
    <row r="13824" ht="15" customHeight="1" x14ac:dyDescent="0.25"/>
    <row r="13825" ht="15" customHeight="1" x14ac:dyDescent="0.25"/>
    <row r="13826" ht="15" customHeight="1" x14ac:dyDescent="0.25"/>
    <row r="13827" ht="15" customHeight="1" x14ac:dyDescent="0.25"/>
    <row r="13828" ht="15" customHeight="1" x14ac:dyDescent="0.25"/>
    <row r="13829" ht="15" customHeight="1" x14ac:dyDescent="0.25"/>
    <row r="13830" ht="15" customHeight="1" x14ac:dyDescent="0.25"/>
    <row r="13831" ht="15" customHeight="1" x14ac:dyDescent="0.25"/>
    <row r="13832" ht="15" customHeight="1" x14ac:dyDescent="0.25"/>
    <row r="13833" ht="15" customHeight="1" x14ac:dyDescent="0.25"/>
    <row r="13834" ht="15" customHeight="1" x14ac:dyDescent="0.25"/>
    <row r="13835" ht="15" customHeight="1" x14ac:dyDescent="0.25"/>
    <row r="13836" ht="15" customHeight="1" x14ac:dyDescent="0.25"/>
    <row r="13837" ht="15" customHeight="1" x14ac:dyDescent="0.25"/>
    <row r="13838" ht="15" customHeight="1" x14ac:dyDescent="0.25"/>
    <row r="13839" ht="15" customHeight="1" x14ac:dyDescent="0.25"/>
    <row r="13840" ht="15" customHeight="1" x14ac:dyDescent="0.25"/>
    <row r="13841" ht="15" customHeight="1" x14ac:dyDescent="0.25"/>
    <row r="13842" ht="15" customHeight="1" x14ac:dyDescent="0.25"/>
    <row r="13843" ht="15" customHeight="1" x14ac:dyDescent="0.25"/>
    <row r="13844" ht="15" customHeight="1" x14ac:dyDescent="0.25"/>
    <row r="13845" ht="15" customHeight="1" x14ac:dyDescent="0.25"/>
    <row r="13846" ht="15" customHeight="1" x14ac:dyDescent="0.25"/>
    <row r="13847" ht="15" customHeight="1" x14ac:dyDescent="0.25"/>
    <row r="13848" ht="15" customHeight="1" x14ac:dyDescent="0.25"/>
    <row r="13849" ht="15" customHeight="1" x14ac:dyDescent="0.25"/>
    <row r="13850" ht="15" customHeight="1" x14ac:dyDescent="0.25"/>
    <row r="13851" ht="15" customHeight="1" x14ac:dyDescent="0.25"/>
    <row r="13852" ht="15" customHeight="1" x14ac:dyDescent="0.25"/>
    <row r="13853" ht="15" customHeight="1" x14ac:dyDescent="0.25"/>
    <row r="13854" ht="15" customHeight="1" x14ac:dyDescent="0.25"/>
    <row r="13855" ht="15" customHeight="1" x14ac:dyDescent="0.25"/>
    <row r="13856" ht="15" customHeight="1" x14ac:dyDescent="0.25"/>
    <row r="13857" ht="15" customHeight="1" x14ac:dyDescent="0.25"/>
    <row r="13858" ht="15" customHeight="1" x14ac:dyDescent="0.25"/>
    <row r="13859" ht="15" customHeight="1" x14ac:dyDescent="0.25"/>
    <row r="13860" ht="15" customHeight="1" x14ac:dyDescent="0.25"/>
    <row r="13861" ht="15" customHeight="1" x14ac:dyDescent="0.25"/>
    <row r="13862" ht="15" customHeight="1" x14ac:dyDescent="0.25"/>
    <row r="13863" ht="15" customHeight="1" x14ac:dyDescent="0.25"/>
    <row r="13864" ht="15" customHeight="1" x14ac:dyDescent="0.25"/>
    <row r="13865" ht="15" customHeight="1" x14ac:dyDescent="0.25"/>
    <row r="13866" ht="15" customHeight="1" x14ac:dyDescent="0.25"/>
    <row r="13867" ht="15" customHeight="1" x14ac:dyDescent="0.25"/>
    <row r="13868" ht="15" customHeight="1" x14ac:dyDescent="0.25"/>
    <row r="13869" ht="15" customHeight="1" x14ac:dyDescent="0.25"/>
    <row r="13870" ht="15" customHeight="1" x14ac:dyDescent="0.25"/>
    <row r="13871" ht="15" customHeight="1" x14ac:dyDescent="0.25"/>
    <row r="13872" ht="15" customHeight="1" x14ac:dyDescent="0.25"/>
    <row r="13873" ht="15" customHeight="1" x14ac:dyDescent="0.25"/>
    <row r="13874" ht="15" customHeight="1" x14ac:dyDescent="0.25"/>
    <row r="13875" ht="15" customHeight="1" x14ac:dyDescent="0.25"/>
    <row r="13876" ht="15" customHeight="1" x14ac:dyDescent="0.25"/>
    <row r="13877" ht="15" customHeight="1" x14ac:dyDescent="0.25"/>
    <row r="13878" ht="15" customHeight="1" x14ac:dyDescent="0.25"/>
    <row r="13879" ht="15" customHeight="1" x14ac:dyDescent="0.25"/>
    <row r="13880" ht="15" customHeight="1" x14ac:dyDescent="0.25"/>
    <row r="13881" ht="15" customHeight="1" x14ac:dyDescent="0.25"/>
    <row r="13882" ht="15" customHeight="1" x14ac:dyDescent="0.25"/>
    <row r="13883" ht="15" customHeight="1" x14ac:dyDescent="0.25"/>
    <row r="13884" ht="15" customHeight="1" x14ac:dyDescent="0.25"/>
    <row r="13885" ht="15" customHeight="1" x14ac:dyDescent="0.25"/>
    <row r="13886" ht="15" customHeight="1" x14ac:dyDescent="0.25"/>
    <row r="13887" ht="15" customHeight="1" x14ac:dyDescent="0.25"/>
    <row r="13888" ht="15" customHeight="1" x14ac:dyDescent="0.25"/>
    <row r="13889" ht="15" customHeight="1" x14ac:dyDescent="0.25"/>
    <row r="13890" ht="15" customHeight="1" x14ac:dyDescent="0.25"/>
    <row r="13891" ht="15" customHeight="1" x14ac:dyDescent="0.25"/>
    <row r="13892" ht="15" customHeight="1" x14ac:dyDescent="0.25"/>
    <row r="13893" ht="15" customHeight="1" x14ac:dyDescent="0.25"/>
    <row r="13894" ht="15" customHeight="1" x14ac:dyDescent="0.25"/>
    <row r="13895" ht="15" customHeight="1" x14ac:dyDescent="0.25"/>
    <row r="13896" ht="15" customHeight="1" x14ac:dyDescent="0.25"/>
    <row r="13897" ht="15" customHeight="1" x14ac:dyDescent="0.25"/>
    <row r="13898" ht="15" customHeight="1" x14ac:dyDescent="0.25"/>
    <row r="13899" ht="15" customHeight="1" x14ac:dyDescent="0.25"/>
    <row r="13900" ht="15" customHeight="1" x14ac:dyDescent="0.25"/>
    <row r="13901" ht="15" customHeight="1" x14ac:dyDescent="0.25"/>
    <row r="13902" ht="15" customHeight="1" x14ac:dyDescent="0.25"/>
    <row r="13903" ht="15" customHeight="1" x14ac:dyDescent="0.25"/>
    <row r="13904" ht="15" customHeight="1" x14ac:dyDescent="0.25"/>
    <row r="13905" ht="15" customHeight="1" x14ac:dyDescent="0.25"/>
    <row r="13906" ht="15" customHeight="1" x14ac:dyDescent="0.25"/>
    <row r="13907" ht="15" customHeight="1" x14ac:dyDescent="0.25"/>
    <row r="13908" ht="15" customHeight="1" x14ac:dyDescent="0.25"/>
    <row r="13909" ht="15" customHeight="1" x14ac:dyDescent="0.25"/>
    <row r="13910" ht="15" customHeight="1" x14ac:dyDescent="0.25"/>
    <row r="13911" ht="15" customHeight="1" x14ac:dyDescent="0.25"/>
    <row r="13912" ht="15" customHeight="1" x14ac:dyDescent="0.25"/>
    <row r="13913" ht="15" customHeight="1" x14ac:dyDescent="0.25"/>
    <row r="13914" ht="15" customHeight="1" x14ac:dyDescent="0.25"/>
    <row r="13915" ht="15" customHeight="1" x14ac:dyDescent="0.25"/>
    <row r="13916" ht="15" customHeight="1" x14ac:dyDescent="0.25"/>
    <row r="13917" ht="15" customHeight="1" x14ac:dyDescent="0.25"/>
    <row r="13918" ht="15" customHeight="1" x14ac:dyDescent="0.25"/>
    <row r="13919" ht="15" customHeight="1" x14ac:dyDescent="0.25"/>
    <row r="13920" ht="15" customHeight="1" x14ac:dyDescent="0.25"/>
    <row r="13921" ht="15" customHeight="1" x14ac:dyDescent="0.25"/>
    <row r="13922" ht="15" customHeight="1" x14ac:dyDescent="0.25"/>
    <row r="13923" ht="15" customHeight="1" x14ac:dyDescent="0.25"/>
    <row r="13924" ht="15" customHeight="1" x14ac:dyDescent="0.25"/>
    <row r="13925" ht="15" customHeight="1" x14ac:dyDescent="0.25"/>
    <row r="13926" ht="15" customHeight="1" x14ac:dyDescent="0.25"/>
    <row r="13927" ht="15" customHeight="1" x14ac:dyDescent="0.25"/>
    <row r="13928" ht="15" customHeight="1" x14ac:dyDescent="0.25"/>
    <row r="13929" ht="15" customHeight="1" x14ac:dyDescent="0.25"/>
    <row r="13930" ht="15" customHeight="1" x14ac:dyDescent="0.25"/>
    <row r="13931" ht="15" customHeight="1" x14ac:dyDescent="0.25"/>
    <row r="13932" ht="15" customHeight="1" x14ac:dyDescent="0.25"/>
    <row r="13933" ht="15" customHeight="1" x14ac:dyDescent="0.25"/>
    <row r="13934" ht="15" customHeight="1" x14ac:dyDescent="0.25"/>
    <row r="13935" ht="15" customHeight="1" x14ac:dyDescent="0.25"/>
    <row r="13936" ht="15" customHeight="1" x14ac:dyDescent="0.25"/>
    <row r="13937" ht="15" customHeight="1" x14ac:dyDescent="0.25"/>
    <row r="13938" ht="15" customHeight="1" x14ac:dyDescent="0.25"/>
    <row r="13939" ht="15" customHeight="1" x14ac:dyDescent="0.25"/>
    <row r="13940" ht="15" customHeight="1" x14ac:dyDescent="0.25"/>
    <row r="13941" ht="15" customHeight="1" x14ac:dyDescent="0.25"/>
    <row r="13942" ht="15" customHeight="1" x14ac:dyDescent="0.25"/>
    <row r="13943" ht="15" customHeight="1" x14ac:dyDescent="0.25"/>
    <row r="13944" ht="15" customHeight="1" x14ac:dyDescent="0.25"/>
    <row r="13945" ht="15" customHeight="1" x14ac:dyDescent="0.25"/>
    <row r="13946" ht="15" customHeight="1" x14ac:dyDescent="0.25"/>
    <row r="13947" ht="15" customHeight="1" x14ac:dyDescent="0.25"/>
    <row r="13948" ht="15" customHeight="1" x14ac:dyDescent="0.25"/>
    <row r="13949" ht="15" customHeight="1" x14ac:dyDescent="0.25"/>
    <row r="13950" ht="15" customHeight="1" x14ac:dyDescent="0.25"/>
    <row r="13951" ht="15" customHeight="1" x14ac:dyDescent="0.25"/>
    <row r="13952" ht="15" customHeight="1" x14ac:dyDescent="0.25"/>
    <row r="13953" ht="15" customHeight="1" x14ac:dyDescent="0.25"/>
    <row r="13954" ht="15" customHeight="1" x14ac:dyDescent="0.25"/>
    <row r="13955" ht="15" customHeight="1" x14ac:dyDescent="0.25"/>
    <row r="13956" ht="15" customHeight="1" x14ac:dyDescent="0.25"/>
    <row r="13957" ht="15" customHeight="1" x14ac:dyDescent="0.25"/>
    <row r="13958" ht="15" customHeight="1" x14ac:dyDescent="0.25"/>
    <row r="13959" ht="15" customHeight="1" x14ac:dyDescent="0.25"/>
    <row r="13960" ht="15" customHeight="1" x14ac:dyDescent="0.25"/>
    <row r="13961" ht="15" customHeight="1" x14ac:dyDescent="0.25"/>
    <row r="13962" ht="15" customHeight="1" x14ac:dyDescent="0.25"/>
    <row r="13963" ht="15" customHeight="1" x14ac:dyDescent="0.25"/>
    <row r="13964" ht="15" customHeight="1" x14ac:dyDescent="0.25"/>
    <row r="13965" ht="15" customHeight="1" x14ac:dyDescent="0.25"/>
    <row r="13966" ht="15" customHeight="1" x14ac:dyDescent="0.25"/>
    <row r="13967" ht="15" customHeight="1" x14ac:dyDescent="0.25"/>
    <row r="13968" ht="15" customHeight="1" x14ac:dyDescent="0.25"/>
    <row r="13969" ht="15" customHeight="1" x14ac:dyDescent="0.25"/>
    <row r="13970" ht="15" customHeight="1" x14ac:dyDescent="0.25"/>
    <row r="13971" ht="15" customHeight="1" x14ac:dyDescent="0.25"/>
    <row r="13972" ht="15" customHeight="1" x14ac:dyDescent="0.25"/>
    <row r="13973" ht="15" customHeight="1" x14ac:dyDescent="0.25"/>
    <row r="13974" ht="15" customHeight="1" x14ac:dyDescent="0.25"/>
    <row r="13975" ht="15" customHeight="1" x14ac:dyDescent="0.25"/>
    <row r="13976" ht="15" customHeight="1" x14ac:dyDescent="0.25"/>
    <row r="13977" ht="15" customHeight="1" x14ac:dyDescent="0.25"/>
    <row r="13978" ht="15" customHeight="1" x14ac:dyDescent="0.25"/>
    <row r="13979" ht="15" customHeight="1" x14ac:dyDescent="0.25"/>
    <row r="13980" ht="15" customHeight="1" x14ac:dyDescent="0.25"/>
    <row r="13981" ht="15" customHeight="1" x14ac:dyDescent="0.25"/>
    <row r="13982" ht="15" customHeight="1" x14ac:dyDescent="0.25"/>
    <row r="13983" ht="15" customHeight="1" x14ac:dyDescent="0.25"/>
    <row r="13984" ht="15" customHeight="1" x14ac:dyDescent="0.25"/>
    <row r="13985" ht="15" customHeight="1" x14ac:dyDescent="0.25"/>
    <row r="13986" ht="15" customHeight="1" x14ac:dyDescent="0.25"/>
    <row r="13987" ht="15" customHeight="1" x14ac:dyDescent="0.25"/>
    <row r="13988" ht="15" customHeight="1" x14ac:dyDescent="0.25"/>
    <row r="13989" ht="15" customHeight="1" x14ac:dyDescent="0.25"/>
    <row r="13990" ht="15" customHeight="1" x14ac:dyDescent="0.25"/>
    <row r="13991" ht="15" customHeight="1" x14ac:dyDescent="0.25"/>
    <row r="13992" ht="15" customHeight="1" x14ac:dyDescent="0.25"/>
    <row r="13993" ht="15" customHeight="1" x14ac:dyDescent="0.25"/>
    <row r="13994" ht="15" customHeight="1" x14ac:dyDescent="0.25"/>
    <row r="13995" ht="15" customHeight="1" x14ac:dyDescent="0.25"/>
    <row r="13996" ht="15" customHeight="1" x14ac:dyDescent="0.25"/>
    <row r="13997" ht="15" customHeight="1" x14ac:dyDescent="0.25"/>
    <row r="13998" ht="15" customHeight="1" x14ac:dyDescent="0.25"/>
    <row r="13999" ht="15" customHeight="1" x14ac:dyDescent="0.25"/>
    <row r="14000" ht="15" customHeight="1" x14ac:dyDescent="0.25"/>
    <row r="14001" ht="15" customHeight="1" x14ac:dyDescent="0.25"/>
    <row r="14002" ht="15" customHeight="1" x14ac:dyDescent="0.25"/>
    <row r="14003" ht="15" customHeight="1" x14ac:dyDescent="0.25"/>
    <row r="14004" ht="15" customHeight="1" x14ac:dyDescent="0.25"/>
    <row r="14005" ht="15" customHeight="1" x14ac:dyDescent="0.25"/>
    <row r="14006" ht="15" customHeight="1" x14ac:dyDescent="0.25"/>
    <row r="14007" ht="15" customHeight="1" x14ac:dyDescent="0.25"/>
    <row r="14008" ht="15" customHeight="1" x14ac:dyDescent="0.25"/>
    <row r="14009" ht="15" customHeight="1" x14ac:dyDescent="0.25"/>
    <row r="14010" ht="15" customHeight="1" x14ac:dyDescent="0.25"/>
    <row r="14011" ht="15" customHeight="1" x14ac:dyDescent="0.25"/>
    <row r="14012" ht="15" customHeight="1" x14ac:dyDescent="0.25"/>
    <row r="14013" ht="15" customHeight="1" x14ac:dyDescent="0.25"/>
    <row r="14014" ht="15" customHeight="1" x14ac:dyDescent="0.25"/>
    <row r="14015" ht="15" customHeight="1" x14ac:dyDescent="0.25"/>
    <row r="14016" ht="15" customHeight="1" x14ac:dyDescent="0.25"/>
    <row r="14017" ht="15" customHeight="1" x14ac:dyDescent="0.25"/>
    <row r="14018" ht="15" customHeight="1" x14ac:dyDescent="0.25"/>
    <row r="14019" ht="15" customHeight="1" x14ac:dyDescent="0.25"/>
    <row r="14020" ht="15" customHeight="1" x14ac:dyDescent="0.25"/>
    <row r="14021" ht="15" customHeight="1" x14ac:dyDescent="0.25"/>
    <row r="14022" ht="15" customHeight="1" x14ac:dyDescent="0.25"/>
    <row r="14023" ht="15" customHeight="1" x14ac:dyDescent="0.25"/>
    <row r="14024" ht="15" customHeight="1" x14ac:dyDescent="0.25"/>
    <row r="14025" ht="15" customHeight="1" x14ac:dyDescent="0.25"/>
    <row r="14026" ht="15" customHeight="1" x14ac:dyDescent="0.25"/>
    <row r="14027" ht="15" customHeight="1" x14ac:dyDescent="0.25"/>
    <row r="14028" ht="15" customHeight="1" x14ac:dyDescent="0.25"/>
    <row r="14029" ht="15" customHeight="1" x14ac:dyDescent="0.25"/>
    <row r="14030" ht="15" customHeight="1" x14ac:dyDescent="0.25"/>
    <row r="14031" ht="15" customHeight="1" x14ac:dyDescent="0.25"/>
    <row r="14032" ht="15" customHeight="1" x14ac:dyDescent="0.25"/>
    <row r="14033" ht="15" customHeight="1" x14ac:dyDescent="0.25"/>
    <row r="14034" ht="15" customHeight="1" x14ac:dyDescent="0.25"/>
    <row r="14035" ht="15" customHeight="1" x14ac:dyDescent="0.25"/>
    <row r="14036" ht="15" customHeight="1" x14ac:dyDescent="0.25"/>
    <row r="14037" ht="15" customHeight="1" x14ac:dyDescent="0.25"/>
    <row r="14038" ht="15" customHeight="1" x14ac:dyDescent="0.25"/>
    <row r="14039" ht="15" customHeight="1" x14ac:dyDescent="0.25"/>
    <row r="14040" ht="15" customHeight="1" x14ac:dyDescent="0.25"/>
    <row r="14041" ht="15" customHeight="1" x14ac:dyDescent="0.25"/>
    <row r="14042" ht="15" customHeight="1" x14ac:dyDescent="0.25"/>
    <row r="14043" ht="15" customHeight="1" x14ac:dyDescent="0.25"/>
    <row r="14044" ht="15" customHeight="1" x14ac:dyDescent="0.25"/>
    <row r="14045" ht="15" customHeight="1" x14ac:dyDescent="0.25"/>
    <row r="14046" ht="15" customHeight="1" x14ac:dyDescent="0.25"/>
    <row r="14047" ht="15" customHeight="1" x14ac:dyDescent="0.25"/>
    <row r="14048" ht="15" customHeight="1" x14ac:dyDescent="0.25"/>
    <row r="14049" ht="15" customHeight="1" x14ac:dyDescent="0.25"/>
    <row r="14050" ht="15" customHeight="1" x14ac:dyDescent="0.25"/>
    <row r="14051" ht="15" customHeight="1" x14ac:dyDescent="0.25"/>
    <row r="14052" ht="15" customHeight="1" x14ac:dyDescent="0.25"/>
    <row r="14053" ht="15" customHeight="1" x14ac:dyDescent="0.25"/>
    <row r="14054" ht="15" customHeight="1" x14ac:dyDescent="0.25"/>
    <row r="14055" ht="15" customHeight="1" x14ac:dyDescent="0.25"/>
    <row r="14056" ht="15" customHeight="1" x14ac:dyDescent="0.25"/>
    <row r="14057" ht="15" customHeight="1" x14ac:dyDescent="0.25"/>
    <row r="14058" ht="15" customHeight="1" x14ac:dyDescent="0.25"/>
    <row r="14059" ht="15" customHeight="1" x14ac:dyDescent="0.25"/>
    <row r="14060" ht="15" customHeight="1" x14ac:dyDescent="0.25"/>
    <row r="14061" ht="15" customHeight="1" x14ac:dyDescent="0.25"/>
    <row r="14062" ht="15" customHeight="1" x14ac:dyDescent="0.25"/>
    <row r="14063" ht="15" customHeight="1" x14ac:dyDescent="0.25"/>
    <row r="14064" ht="15" customHeight="1" x14ac:dyDescent="0.25"/>
    <row r="14065" ht="15" customHeight="1" x14ac:dyDescent="0.25"/>
    <row r="14066" ht="15" customHeight="1" x14ac:dyDescent="0.25"/>
    <row r="14067" ht="15" customHeight="1" x14ac:dyDescent="0.25"/>
    <row r="14068" ht="15" customHeight="1" x14ac:dyDescent="0.25"/>
    <row r="14069" ht="15" customHeight="1" x14ac:dyDescent="0.25"/>
    <row r="14070" ht="15" customHeight="1" x14ac:dyDescent="0.25"/>
    <row r="14071" ht="15" customHeight="1" x14ac:dyDescent="0.25"/>
    <row r="14072" ht="15" customHeight="1" x14ac:dyDescent="0.25"/>
    <row r="14073" ht="15" customHeight="1" x14ac:dyDescent="0.25"/>
    <row r="14074" ht="15" customHeight="1" x14ac:dyDescent="0.25"/>
    <row r="14075" ht="15" customHeight="1" x14ac:dyDescent="0.25"/>
    <row r="14076" ht="15" customHeight="1" x14ac:dyDescent="0.25"/>
    <row r="14077" ht="15" customHeight="1" x14ac:dyDescent="0.25"/>
    <row r="14078" ht="15" customHeight="1" x14ac:dyDescent="0.25"/>
    <row r="14079" ht="15" customHeight="1" x14ac:dyDescent="0.25"/>
    <row r="14080" ht="15" customHeight="1" x14ac:dyDescent="0.25"/>
    <row r="14081" ht="15" customHeight="1" x14ac:dyDescent="0.25"/>
    <row r="14082" ht="15" customHeight="1" x14ac:dyDescent="0.25"/>
    <row r="14083" ht="15" customHeight="1" x14ac:dyDescent="0.25"/>
    <row r="14084" ht="15" customHeight="1" x14ac:dyDescent="0.25"/>
    <row r="14085" ht="15" customHeight="1" x14ac:dyDescent="0.25"/>
    <row r="14086" ht="15" customHeight="1" x14ac:dyDescent="0.25"/>
    <row r="14087" ht="15" customHeight="1" x14ac:dyDescent="0.25"/>
    <row r="14088" ht="15" customHeight="1" x14ac:dyDescent="0.25"/>
    <row r="14089" ht="15" customHeight="1" x14ac:dyDescent="0.25"/>
    <row r="14090" ht="15" customHeight="1" x14ac:dyDescent="0.25"/>
    <row r="14091" ht="15" customHeight="1" x14ac:dyDescent="0.25"/>
    <row r="14092" ht="15" customHeight="1" x14ac:dyDescent="0.25"/>
    <row r="14093" ht="15" customHeight="1" x14ac:dyDescent="0.25"/>
    <row r="14094" ht="15" customHeight="1" x14ac:dyDescent="0.25"/>
    <row r="14095" ht="15" customHeight="1" x14ac:dyDescent="0.25"/>
    <row r="14096" ht="15" customHeight="1" x14ac:dyDescent="0.25"/>
    <row r="14097" ht="15" customHeight="1" x14ac:dyDescent="0.25"/>
    <row r="14098" ht="15" customHeight="1" x14ac:dyDescent="0.25"/>
    <row r="14099" ht="15" customHeight="1" x14ac:dyDescent="0.25"/>
    <row r="14100" ht="15" customHeight="1" x14ac:dyDescent="0.25"/>
    <row r="14101" ht="15" customHeight="1" x14ac:dyDescent="0.25"/>
    <row r="14102" ht="15" customHeight="1" x14ac:dyDescent="0.25"/>
    <row r="14103" ht="15" customHeight="1" x14ac:dyDescent="0.25"/>
    <row r="14104" ht="15" customHeight="1" x14ac:dyDescent="0.25"/>
    <row r="14105" ht="15" customHeight="1" x14ac:dyDescent="0.25"/>
    <row r="14106" ht="15" customHeight="1" x14ac:dyDescent="0.25"/>
    <row r="14107" ht="15" customHeight="1" x14ac:dyDescent="0.25"/>
    <row r="14108" ht="15" customHeight="1" x14ac:dyDescent="0.25"/>
    <row r="14109" ht="15" customHeight="1" x14ac:dyDescent="0.25"/>
    <row r="14110" ht="15" customHeight="1" x14ac:dyDescent="0.25"/>
    <row r="14111" ht="15" customHeight="1" x14ac:dyDescent="0.25"/>
    <row r="14112" ht="15" customHeight="1" x14ac:dyDescent="0.25"/>
    <row r="14113" ht="15" customHeight="1" x14ac:dyDescent="0.25"/>
    <row r="14114" ht="15" customHeight="1" x14ac:dyDescent="0.25"/>
    <row r="14115" ht="15" customHeight="1" x14ac:dyDescent="0.25"/>
    <row r="14116" ht="15" customHeight="1" x14ac:dyDescent="0.25"/>
    <row r="14117" ht="15" customHeight="1" x14ac:dyDescent="0.25"/>
    <row r="14118" ht="15" customHeight="1" x14ac:dyDescent="0.25"/>
    <row r="14119" ht="15" customHeight="1" x14ac:dyDescent="0.25"/>
    <row r="14120" ht="15" customHeight="1" x14ac:dyDescent="0.25"/>
    <row r="14121" ht="15" customHeight="1" x14ac:dyDescent="0.25"/>
    <row r="14122" ht="15" customHeight="1" x14ac:dyDescent="0.25"/>
    <row r="14123" ht="15" customHeight="1" x14ac:dyDescent="0.25"/>
    <row r="14124" ht="15" customHeight="1" x14ac:dyDescent="0.25"/>
    <row r="14125" ht="15" customHeight="1" x14ac:dyDescent="0.25"/>
    <row r="14126" ht="15" customHeight="1" x14ac:dyDescent="0.25"/>
    <row r="14127" ht="15" customHeight="1" x14ac:dyDescent="0.25"/>
    <row r="14128" ht="15" customHeight="1" x14ac:dyDescent="0.25"/>
    <row r="14129" ht="15" customHeight="1" x14ac:dyDescent="0.25"/>
    <row r="14130" ht="15" customHeight="1" x14ac:dyDescent="0.25"/>
    <row r="14131" ht="15" customHeight="1" x14ac:dyDescent="0.25"/>
    <row r="14132" ht="15" customHeight="1" x14ac:dyDescent="0.25"/>
    <row r="14133" ht="15" customHeight="1" x14ac:dyDescent="0.25"/>
    <row r="14134" ht="15" customHeight="1" x14ac:dyDescent="0.25"/>
    <row r="14135" ht="15" customHeight="1" x14ac:dyDescent="0.25"/>
    <row r="14136" ht="15" customHeight="1" x14ac:dyDescent="0.25"/>
    <row r="14137" ht="15" customHeight="1" x14ac:dyDescent="0.25"/>
    <row r="14138" ht="15" customHeight="1" x14ac:dyDescent="0.25"/>
    <row r="14139" ht="15" customHeight="1" x14ac:dyDescent="0.25"/>
    <row r="14140" ht="15" customHeight="1" x14ac:dyDescent="0.25"/>
    <row r="14141" ht="15" customHeight="1" x14ac:dyDescent="0.25"/>
    <row r="14142" ht="15" customHeight="1" x14ac:dyDescent="0.25"/>
    <row r="14143" ht="15" customHeight="1" x14ac:dyDescent="0.25"/>
    <row r="14144" ht="15" customHeight="1" x14ac:dyDescent="0.25"/>
    <row r="14145" ht="15" customHeight="1" x14ac:dyDescent="0.25"/>
    <row r="14146" ht="15" customHeight="1" x14ac:dyDescent="0.25"/>
    <row r="14147" ht="15" customHeight="1" x14ac:dyDescent="0.25"/>
    <row r="14148" ht="15" customHeight="1" x14ac:dyDescent="0.25"/>
    <row r="14149" ht="15" customHeight="1" x14ac:dyDescent="0.25"/>
    <row r="14150" ht="15" customHeight="1" x14ac:dyDescent="0.25"/>
    <row r="14151" ht="15" customHeight="1" x14ac:dyDescent="0.25"/>
    <row r="14152" ht="15" customHeight="1" x14ac:dyDescent="0.25"/>
    <row r="14153" ht="15" customHeight="1" x14ac:dyDescent="0.25"/>
    <row r="14154" ht="15" customHeight="1" x14ac:dyDescent="0.25"/>
    <row r="14155" ht="15" customHeight="1" x14ac:dyDescent="0.25"/>
    <row r="14156" ht="15" customHeight="1" x14ac:dyDescent="0.25"/>
    <row r="14157" ht="15" customHeight="1" x14ac:dyDescent="0.25"/>
    <row r="14158" ht="15" customHeight="1" x14ac:dyDescent="0.25"/>
    <row r="14159" ht="15" customHeight="1" x14ac:dyDescent="0.25"/>
    <row r="14160" ht="15" customHeight="1" x14ac:dyDescent="0.25"/>
    <row r="14161" ht="15" customHeight="1" x14ac:dyDescent="0.25"/>
    <row r="14162" ht="15" customHeight="1" x14ac:dyDescent="0.25"/>
    <row r="14163" ht="15" customHeight="1" x14ac:dyDescent="0.25"/>
    <row r="14164" ht="15" customHeight="1" x14ac:dyDescent="0.25"/>
    <row r="14165" ht="15" customHeight="1" x14ac:dyDescent="0.25"/>
    <row r="14166" ht="15" customHeight="1" x14ac:dyDescent="0.25"/>
    <row r="14167" ht="15" customHeight="1" x14ac:dyDescent="0.25"/>
    <row r="14168" ht="15" customHeight="1" x14ac:dyDescent="0.25"/>
    <row r="14169" ht="15" customHeight="1" x14ac:dyDescent="0.25"/>
    <row r="14170" ht="15" customHeight="1" x14ac:dyDescent="0.25"/>
    <row r="14171" ht="15" customHeight="1" x14ac:dyDescent="0.25"/>
    <row r="14172" ht="15" customHeight="1" x14ac:dyDescent="0.25"/>
    <row r="14173" ht="15" customHeight="1" x14ac:dyDescent="0.25"/>
    <row r="14174" ht="15" customHeight="1" x14ac:dyDescent="0.25"/>
    <row r="14175" ht="15" customHeight="1" x14ac:dyDescent="0.25"/>
    <row r="14176" ht="15" customHeight="1" x14ac:dyDescent="0.25"/>
    <row r="14177" ht="15" customHeight="1" x14ac:dyDescent="0.25"/>
    <row r="14178" ht="15" customHeight="1" x14ac:dyDescent="0.25"/>
    <row r="14179" ht="15" customHeight="1" x14ac:dyDescent="0.25"/>
    <row r="14180" ht="15" customHeight="1" x14ac:dyDescent="0.25"/>
    <row r="14181" ht="15" customHeight="1" x14ac:dyDescent="0.25"/>
    <row r="14182" ht="15" customHeight="1" x14ac:dyDescent="0.25"/>
    <row r="14183" ht="15" customHeight="1" x14ac:dyDescent="0.25"/>
    <row r="14184" ht="15" customHeight="1" x14ac:dyDescent="0.25"/>
    <row r="14185" ht="15" customHeight="1" x14ac:dyDescent="0.25"/>
    <row r="14186" ht="15" customHeight="1" x14ac:dyDescent="0.25"/>
    <row r="14187" ht="15" customHeight="1" x14ac:dyDescent="0.25"/>
    <row r="14188" ht="15" customHeight="1" x14ac:dyDescent="0.25"/>
    <row r="14189" ht="15" customHeight="1" x14ac:dyDescent="0.25"/>
    <row r="14190" ht="15" customHeight="1" x14ac:dyDescent="0.25"/>
    <row r="14191" ht="15" customHeight="1" x14ac:dyDescent="0.25"/>
    <row r="14192" ht="15" customHeight="1" x14ac:dyDescent="0.25"/>
    <row r="14193" ht="15" customHeight="1" x14ac:dyDescent="0.25"/>
    <row r="14194" ht="15" customHeight="1" x14ac:dyDescent="0.25"/>
    <row r="14195" ht="15" customHeight="1" x14ac:dyDescent="0.25"/>
    <row r="14196" ht="15" customHeight="1" x14ac:dyDescent="0.25"/>
    <row r="14197" ht="15" customHeight="1" x14ac:dyDescent="0.25"/>
    <row r="14198" ht="15" customHeight="1" x14ac:dyDescent="0.25"/>
    <row r="14199" ht="15" customHeight="1" x14ac:dyDescent="0.25"/>
    <row r="14200" ht="15" customHeight="1" x14ac:dyDescent="0.25"/>
    <row r="14201" ht="15" customHeight="1" x14ac:dyDescent="0.25"/>
    <row r="14202" ht="15" customHeight="1" x14ac:dyDescent="0.25"/>
    <row r="14203" ht="15" customHeight="1" x14ac:dyDescent="0.25"/>
    <row r="14204" ht="15" customHeight="1" x14ac:dyDescent="0.25"/>
    <row r="14205" ht="15" customHeight="1" x14ac:dyDescent="0.25"/>
    <row r="14206" ht="15" customHeight="1" x14ac:dyDescent="0.25"/>
    <row r="14207" ht="15" customHeight="1" x14ac:dyDescent="0.25"/>
    <row r="14208" ht="15" customHeight="1" x14ac:dyDescent="0.25"/>
    <row r="14209" ht="15" customHeight="1" x14ac:dyDescent="0.25"/>
    <row r="14210" ht="15" customHeight="1" x14ac:dyDescent="0.25"/>
    <row r="14211" ht="15" customHeight="1" x14ac:dyDescent="0.25"/>
    <row r="14212" ht="15" customHeight="1" x14ac:dyDescent="0.25"/>
    <row r="14213" ht="15" customHeight="1" x14ac:dyDescent="0.25"/>
    <row r="14214" ht="15" customHeight="1" x14ac:dyDescent="0.25"/>
    <row r="14215" ht="15" customHeight="1" x14ac:dyDescent="0.25"/>
    <row r="14216" ht="15" customHeight="1" x14ac:dyDescent="0.25"/>
    <row r="14217" ht="15" customHeight="1" x14ac:dyDescent="0.25"/>
    <row r="14218" ht="15" customHeight="1" x14ac:dyDescent="0.25"/>
    <row r="14219" ht="15" customHeight="1" x14ac:dyDescent="0.25"/>
    <row r="14220" ht="15" customHeight="1" x14ac:dyDescent="0.25"/>
    <row r="14221" ht="15" customHeight="1" x14ac:dyDescent="0.25"/>
    <row r="14222" ht="15" customHeight="1" x14ac:dyDescent="0.25"/>
    <row r="14223" ht="15" customHeight="1" x14ac:dyDescent="0.25"/>
    <row r="14224" ht="15" customHeight="1" x14ac:dyDescent="0.25"/>
    <row r="14225" ht="15" customHeight="1" x14ac:dyDescent="0.25"/>
    <row r="14226" ht="15" customHeight="1" x14ac:dyDescent="0.25"/>
    <row r="14227" ht="15" customHeight="1" x14ac:dyDescent="0.25"/>
    <row r="14228" ht="15" customHeight="1" x14ac:dyDescent="0.25"/>
    <row r="14229" ht="15" customHeight="1" x14ac:dyDescent="0.25"/>
    <row r="14230" ht="15" customHeight="1" x14ac:dyDescent="0.25"/>
    <row r="14231" ht="15" customHeight="1" x14ac:dyDescent="0.25"/>
    <row r="14232" ht="15" customHeight="1" x14ac:dyDescent="0.25"/>
    <row r="14233" ht="15" customHeight="1" x14ac:dyDescent="0.25"/>
    <row r="14234" ht="15" customHeight="1" x14ac:dyDescent="0.25"/>
    <row r="14235" ht="15" customHeight="1" x14ac:dyDescent="0.25"/>
    <row r="14236" ht="15" customHeight="1" x14ac:dyDescent="0.25"/>
    <row r="14237" ht="15" customHeight="1" x14ac:dyDescent="0.25"/>
    <row r="14238" ht="15" customHeight="1" x14ac:dyDescent="0.25"/>
    <row r="14239" ht="15" customHeight="1" x14ac:dyDescent="0.25"/>
    <row r="14240" ht="15" customHeight="1" x14ac:dyDescent="0.25"/>
    <row r="14241" ht="15" customHeight="1" x14ac:dyDescent="0.25"/>
    <row r="14242" ht="15" customHeight="1" x14ac:dyDescent="0.25"/>
    <row r="14243" ht="15" customHeight="1" x14ac:dyDescent="0.25"/>
    <row r="14244" ht="15" customHeight="1" x14ac:dyDescent="0.25"/>
    <row r="14245" ht="15" customHeight="1" x14ac:dyDescent="0.25"/>
    <row r="14246" ht="15" customHeight="1" x14ac:dyDescent="0.25"/>
    <row r="14247" ht="15" customHeight="1" x14ac:dyDescent="0.25"/>
    <row r="14248" ht="15" customHeight="1" x14ac:dyDescent="0.25"/>
    <row r="14249" ht="15" customHeight="1" x14ac:dyDescent="0.25"/>
    <row r="14250" ht="15" customHeight="1" x14ac:dyDescent="0.25"/>
    <row r="14251" ht="15" customHeight="1" x14ac:dyDescent="0.25"/>
    <row r="14252" ht="15" customHeight="1" x14ac:dyDescent="0.25"/>
    <row r="14253" ht="15" customHeight="1" x14ac:dyDescent="0.25"/>
    <row r="14254" ht="15" customHeight="1" x14ac:dyDescent="0.25"/>
    <row r="14255" ht="15" customHeight="1" x14ac:dyDescent="0.25"/>
    <row r="14256" ht="15" customHeight="1" x14ac:dyDescent="0.25"/>
    <row r="14257" ht="15" customHeight="1" x14ac:dyDescent="0.25"/>
    <row r="14258" ht="15" customHeight="1" x14ac:dyDescent="0.25"/>
    <row r="14259" ht="15" customHeight="1" x14ac:dyDescent="0.25"/>
    <row r="14260" ht="15" customHeight="1" x14ac:dyDescent="0.25"/>
    <row r="14261" ht="15" customHeight="1" x14ac:dyDescent="0.25"/>
    <row r="14262" ht="15" customHeight="1" x14ac:dyDescent="0.25"/>
    <row r="14263" ht="15" customHeight="1" x14ac:dyDescent="0.25"/>
    <row r="14264" ht="15" customHeight="1" x14ac:dyDescent="0.25"/>
    <row r="14265" ht="15" customHeight="1" x14ac:dyDescent="0.25"/>
    <row r="14266" ht="15" customHeight="1" x14ac:dyDescent="0.25"/>
    <row r="14267" ht="15" customHeight="1" x14ac:dyDescent="0.25"/>
    <row r="14268" ht="15" customHeight="1" x14ac:dyDescent="0.25"/>
    <row r="14269" ht="15" customHeight="1" x14ac:dyDescent="0.25"/>
    <row r="14270" ht="15" customHeight="1" x14ac:dyDescent="0.25"/>
    <row r="14271" ht="15" customHeight="1" x14ac:dyDescent="0.25"/>
    <row r="14272" ht="15" customHeight="1" x14ac:dyDescent="0.25"/>
    <row r="14273" ht="15" customHeight="1" x14ac:dyDescent="0.25"/>
    <row r="14274" ht="15" customHeight="1" x14ac:dyDescent="0.25"/>
    <row r="14275" ht="15" customHeight="1" x14ac:dyDescent="0.25"/>
    <row r="14276" ht="15" customHeight="1" x14ac:dyDescent="0.25"/>
    <row r="14277" ht="15" customHeight="1" x14ac:dyDescent="0.25"/>
    <row r="14278" ht="15" customHeight="1" x14ac:dyDescent="0.25"/>
    <row r="14279" ht="15" customHeight="1" x14ac:dyDescent="0.25"/>
    <row r="14280" ht="15" customHeight="1" x14ac:dyDescent="0.25"/>
    <row r="14281" ht="15" customHeight="1" x14ac:dyDescent="0.25"/>
    <row r="14282" ht="15" customHeight="1" x14ac:dyDescent="0.25"/>
    <row r="14283" ht="15" customHeight="1" x14ac:dyDescent="0.25"/>
    <row r="14284" ht="15" customHeight="1" x14ac:dyDescent="0.25"/>
    <row r="14285" ht="15" customHeight="1" x14ac:dyDescent="0.25"/>
    <row r="14286" ht="15" customHeight="1" x14ac:dyDescent="0.25"/>
    <row r="14287" ht="15" customHeight="1" x14ac:dyDescent="0.25"/>
    <row r="14288" ht="15" customHeight="1" x14ac:dyDescent="0.25"/>
    <row r="14289" ht="15" customHeight="1" x14ac:dyDescent="0.25"/>
    <row r="14290" ht="15" customHeight="1" x14ac:dyDescent="0.25"/>
    <row r="14291" ht="15" customHeight="1" x14ac:dyDescent="0.25"/>
    <row r="14292" ht="15" customHeight="1" x14ac:dyDescent="0.25"/>
    <row r="14293" ht="15" customHeight="1" x14ac:dyDescent="0.25"/>
    <row r="14294" ht="15" customHeight="1" x14ac:dyDescent="0.25"/>
    <row r="14295" ht="15" customHeight="1" x14ac:dyDescent="0.25"/>
    <row r="14296" ht="15" customHeight="1" x14ac:dyDescent="0.25"/>
    <row r="14297" ht="15" customHeight="1" x14ac:dyDescent="0.25"/>
    <row r="14298" ht="15" customHeight="1" x14ac:dyDescent="0.25"/>
    <row r="14299" ht="15" customHeight="1" x14ac:dyDescent="0.25"/>
    <row r="14300" ht="15" customHeight="1" x14ac:dyDescent="0.25"/>
    <row r="14301" ht="15" customHeight="1" x14ac:dyDescent="0.25"/>
    <row r="14302" ht="15" customHeight="1" x14ac:dyDescent="0.25"/>
    <row r="14303" ht="15" customHeight="1" x14ac:dyDescent="0.25"/>
    <row r="14304" ht="15" customHeight="1" x14ac:dyDescent="0.25"/>
    <row r="14305" ht="15" customHeight="1" x14ac:dyDescent="0.25"/>
    <row r="14306" ht="15" customHeight="1" x14ac:dyDescent="0.25"/>
    <row r="14307" ht="15" customHeight="1" x14ac:dyDescent="0.25"/>
    <row r="14308" ht="15" customHeight="1" x14ac:dyDescent="0.25"/>
    <row r="14309" ht="15" customHeight="1" x14ac:dyDescent="0.25"/>
    <row r="14310" ht="15" customHeight="1" x14ac:dyDescent="0.25"/>
    <row r="14311" ht="15" customHeight="1" x14ac:dyDescent="0.25"/>
    <row r="14312" ht="15" customHeight="1" x14ac:dyDescent="0.25"/>
    <row r="14313" ht="15" customHeight="1" x14ac:dyDescent="0.25"/>
    <row r="14314" ht="15" customHeight="1" x14ac:dyDescent="0.25"/>
    <row r="14315" ht="15" customHeight="1" x14ac:dyDescent="0.25"/>
    <row r="14316" ht="15" customHeight="1" x14ac:dyDescent="0.25"/>
    <row r="14317" ht="15" customHeight="1" x14ac:dyDescent="0.25"/>
    <row r="14318" ht="15" customHeight="1" x14ac:dyDescent="0.25"/>
    <row r="14319" ht="15" customHeight="1" x14ac:dyDescent="0.25"/>
    <row r="14320" ht="15" customHeight="1" x14ac:dyDescent="0.25"/>
    <row r="14321" ht="15" customHeight="1" x14ac:dyDescent="0.25"/>
    <row r="14322" ht="15" customHeight="1" x14ac:dyDescent="0.25"/>
    <row r="14323" ht="15" customHeight="1" x14ac:dyDescent="0.25"/>
    <row r="14324" ht="15" customHeight="1" x14ac:dyDescent="0.25"/>
    <row r="14325" ht="15" customHeight="1" x14ac:dyDescent="0.25"/>
    <row r="14326" ht="15" customHeight="1" x14ac:dyDescent="0.25"/>
    <row r="14327" ht="15" customHeight="1" x14ac:dyDescent="0.25"/>
    <row r="14328" ht="15" customHeight="1" x14ac:dyDescent="0.25"/>
    <row r="14329" ht="15" customHeight="1" x14ac:dyDescent="0.25"/>
    <row r="14330" ht="15" customHeight="1" x14ac:dyDescent="0.25"/>
    <row r="14331" ht="15" customHeight="1" x14ac:dyDescent="0.25"/>
    <row r="14332" ht="15" customHeight="1" x14ac:dyDescent="0.25"/>
    <row r="14333" ht="15" customHeight="1" x14ac:dyDescent="0.25"/>
    <row r="14334" ht="15" customHeight="1" x14ac:dyDescent="0.25"/>
    <row r="14335" ht="15" customHeight="1" x14ac:dyDescent="0.25"/>
    <row r="14336" ht="15" customHeight="1" x14ac:dyDescent="0.25"/>
    <row r="14337" ht="15" customHeight="1" x14ac:dyDescent="0.25"/>
    <row r="14338" ht="15" customHeight="1" x14ac:dyDescent="0.25"/>
    <row r="14339" ht="15" customHeight="1" x14ac:dyDescent="0.25"/>
    <row r="14340" ht="15" customHeight="1" x14ac:dyDescent="0.25"/>
    <row r="14341" ht="15" customHeight="1" x14ac:dyDescent="0.25"/>
    <row r="14342" ht="15" customHeight="1" x14ac:dyDescent="0.25"/>
    <row r="14343" ht="15" customHeight="1" x14ac:dyDescent="0.25"/>
    <row r="14344" ht="15" customHeight="1" x14ac:dyDescent="0.25"/>
    <row r="14345" ht="15" customHeight="1" x14ac:dyDescent="0.25"/>
    <row r="14346" ht="15" customHeight="1" x14ac:dyDescent="0.25"/>
    <row r="14347" ht="15" customHeight="1" x14ac:dyDescent="0.25"/>
    <row r="14348" ht="15" customHeight="1" x14ac:dyDescent="0.25"/>
    <row r="14349" ht="15" customHeight="1" x14ac:dyDescent="0.25"/>
    <row r="14350" ht="15" customHeight="1" x14ac:dyDescent="0.25"/>
    <row r="14351" ht="15" customHeight="1" x14ac:dyDescent="0.25"/>
    <row r="14352" ht="15" customHeight="1" x14ac:dyDescent="0.25"/>
    <row r="14353" ht="15" customHeight="1" x14ac:dyDescent="0.25"/>
    <row r="14354" ht="15" customHeight="1" x14ac:dyDescent="0.25"/>
    <row r="14355" ht="15" customHeight="1" x14ac:dyDescent="0.25"/>
    <row r="14356" ht="15" customHeight="1" x14ac:dyDescent="0.25"/>
    <row r="14357" ht="15" customHeight="1" x14ac:dyDescent="0.25"/>
    <row r="14358" ht="15" customHeight="1" x14ac:dyDescent="0.25"/>
    <row r="14359" ht="15" customHeight="1" x14ac:dyDescent="0.25"/>
    <row r="14360" ht="15" customHeight="1" x14ac:dyDescent="0.25"/>
    <row r="14361" ht="15" customHeight="1" x14ac:dyDescent="0.25"/>
    <row r="14362" ht="15" customHeight="1" x14ac:dyDescent="0.25"/>
    <row r="14363" ht="15" customHeight="1" x14ac:dyDescent="0.25"/>
    <row r="14364" ht="15" customHeight="1" x14ac:dyDescent="0.25"/>
    <row r="14365" ht="15" customHeight="1" x14ac:dyDescent="0.25"/>
    <row r="14366" ht="15" customHeight="1" x14ac:dyDescent="0.25"/>
    <row r="14367" ht="15" customHeight="1" x14ac:dyDescent="0.25"/>
    <row r="14368" ht="15" customHeight="1" x14ac:dyDescent="0.25"/>
    <row r="14369" ht="15" customHeight="1" x14ac:dyDescent="0.25"/>
    <row r="14370" ht="15" customHeight="1" x14ac:dyDescent="0.25"/>
    <row r="14371" ht="15" customHeight="1" x14ac:dyDescent="0.25"/>
    <row r="14372" ht="15" customHeight="1" x14ac:dyDescent="0.25"/>
    <row r="14373" ht="15" customHeight="1" x14ac:dyDescent="0.25"/>
    <row r="14374" ht="15" customHeight="1" x14ac:dyDescent="0.25"/>
    <row r="14375" ht="15" customHeight="1" x14ac:dyDescent="0.25"/>
    <row r="14376" ht="15" customHeight="1" x14ac:dyDescent="0.25"/>
    <row r="14377" ht="15" customHeight="1" x14ac:dyDescent="0.25"/>
    <row r="14378" ht="15" customHeight="1" x14ac:dyDescent="0.25"/>
    <row r="14379" ht="15" customHeight="1" x14ac:dyDescent="0.25"/>
    <row r="14380" ht="15" customHeight="1" x14ac:dyDescent="0.25"/>
    <row r="14381" ht="15" customHeight="1" x14ac:dyDescent="0.25"/>
    <row r="14382" ht="15" customHeight="1" x14ac:dyDescent="0.25"/>
    <row r="14383" ht="15" customHeight="1" x14ac:dyDescent="0.25"/>
    <row r="14384" ht="15" customHeight="1" x14ac:dyDescent="0.25"/>
    <row r="14385" ht="15" customHeight="1" x14ac:dyDescent="0.25"/>
    <row r="14386" ht="15" customHeight="1" x14ac:dyDescent="0.25"/>
    <row r="14387" ht="15" customHeight="1" x14ac:dyDescent="0.25"/>
    <row r="14388" ht="15" customHeight="1" x14ac:dyDescent="0.25"/>
    <row r="14389" ht="15" customHeight="1" x14ac:dyDescent="0.25"/>
    <row r="14390" ht="15" customHeight="1" x14ac:dyDescent="0.25"/>
    <row r="14391" ht="15" customHeight="1" x14ac:dyDescent="0.25"/>
    <row r="14392" ht="15" customHeight="1" x14ac:dyDescent="0.25"/>
    <row r="14393" ht="15" customHeight="1" x14ac:dyDescent="0.25"/>
    <row r="14394" ht="15" customHeight="1" x14ac:dyDescent="0.25"/>
    <row r="14395" ht="15" customHeight="1" x14ac:dyDescent="0.25"/>
    <row r="14396" ht="15" customHeight="1" x14ac:dyDescent="0.25"/>
    <row r="14397" ht="15" customHeight="1" x14ac:dyDescent="0.25"/>
    <row r="14398" ht="15" customHeight="1" x14ac:dyDescent="0.25"/>
    <row r="14399" ht="15" customHeight="1" x14ac:dyDescent="0.25"/>
    <row r="14400" ht="15" customHeight="1" x14ac:dyDescent="0.25"/>
    <row r="14401" ht="15" customHeight="1" x14ac:dyDescent="0.25"/>
    <row r="14402" ht="15" customHeight="1" x14ac:dyDescent="0.25"/>
    <row r="14403" ht="15" customHeight="1" x14ac:dyDescent="0.25"/>
    <row r="14404" ht="15" customHeight="1" x14ac:dyDescent="0.25"/>
    <row r="14405" ht="15" customHeight="1" x14ac:dyDescent="0.25"/>
    <row r="14406" ht="15" customHeight="1" x14ac:dyDescent="0.25"/>
    <row r="14407" ht="15" customHeight="1" x14ac:dyDescent="0.25"/>
    <row r="14408" ht="15" customHeight="1" x14ac:dyDescent="0.25"/>
    <row r="14409" ht="15" customHeight="1" x14ac:dyDescent="0.25"/>
    <row r="14410" ht="15" customHeight="1" x14ac:dyDescent="0.25"/>
    <row r="14411" ht="15" customHeight="1" x14ac:dyDescent="0.25"/>
    <row r="14412" ht="15" customHeight="1" x14ac:dyDescent="0.25"/>
    <row r="14413" ht="15" customHeight="1" x14ac:dyDescent="0.25"/>
    <row r="14414" ht="15" customHeight="1" x14ac:dyDescent="0.25"/>
    <row r="14415" ht="15" customHeight="1" x14ac:dyDescent="0.25"/>
    <row r="14416" ht="15" customHeight="1" x14ac:dyDescent="0.25"/>
    <row r="14417" ht="15" customHeight="1" x14ac:dyDescent="0.25"/>
    <row r="14418" ht="15" customHeight="1" x14ac:dyDescent="0.25"/>
    <row r="14419" ht="15" customHeight="1" x14ac:dyDescent="0.25"/>
    <row r="14420" ht="15" customHeight="1" x14ac:dyDescent="0.25"/>
    <row r="14421" ht="15" customHeight="1" x14ac:dyDescent="0.25"/>
    <row r="14422" ht="15" customHeight="1" x14ac:dyDescent="0.25"/>
    <row r="14423" ht="15" customHeight="1" x14ac:dyDescent="0.25"/>
    <row r="14424" ht="15" customHeight="1" x14ac:dyDescent="0.25"/>
    <row r="14425" ht="15" customHeight="1" x14ac:dyDescent="0.25"/>
    <row r="14426" ht="15" customHeight="1" x14ac:dyDescent="0.25"/>
    <row r="14427" ht="15" customHeight="1" x14ac:dyDescent="0.25"/>
    <row r="14428" ht="15" customHeight="1" x14ac:dyDescent="0.25"/>
    <row r="14429" ht="15" customHeight="1" x14ac:dyDescent="0.25"/>
    <row r="14430" ht="15" customHeight="1" x14ac:dyDescent="0.25"/>
    <row r="14431" ht="15" customHeight="1" x14ac:dyDescent="0.25"/>
    <row r="14432" ht="15" customHeight="1" x14ac:dyDescent="0.25"/>
    <row r="14433" ht="15" customHeight="1" x14ac:dyDescent="0.25"/>
    <row r="14434" ht="15" customHeight="1" x14ac:dyDescent="0.25"/>
    <row r="14435" ht="15" customHeight="1" x14ac:dyDescent="0.25"/>
    <row r="14436" ht="15" customHeight="1" x14ac:dyDescent="0.25"/>
    <row r="14437" ht="15" customHeight="1" x14ac:dyDescent="0.25"/>
    <row r="14438" ht="15" customHeight="1" x14ac:dyDescent="0.25"/>
    <row r="14439" ht="15" customHeight="1" x14ac:dyDescent="0.25"/>
    <row r="14440" ht="15" customHeight="1" x14ac:dyDescent="0.25"/>
    <row r="14441" ht="15" customHeight="1" x14ac:dyDescent="0.25"/>
    <row r="14442" ht="15" customHeight="1" x14ac:dyDescent="0.25"/>
    <row r="14443" ht="15" customHeight="1" x14ac:dyDescent="0.25"/>
    <row r="14444" ht="15" customHeight="1" x14ac:dyDescent="0.25"/>
    <row r="14445" ht="15" customHeight="1" x14ac:dyDescent="0.25"/>
    <row r="14446" ht="15" customHeight="1" x14ac:dyDescent="0.25"/>
    <row r="14447" ht="15" customHeight="1" x14ac:dyDescent="0.25"/>
    <row r="14448" ht="15" customHeight="1" x14ac:dyDescent="0.25"/>
    <row r="14449" ht="15" customHeight="1" x14ac:dyDescent="0.25"/>
    <row r="14450" ht="15" customHeight="1" x14ac:dyDescent="0.25"/>
    <row r="14451" ht="15" customHeight="1" x14ac:dyDescent="0.25"/>
    <row r="14452" ht="15" customHeight="1" x14ac:dyDescent="0.25"/>
    <row r="14453" ht="15" customHeight="1" x14ac:dyDescent="0.25"/>
    <row r="14454" ht="15" customHeight="1" x14ac:dyDescent="0.25"/>
    <row r="14455" ht="15" customHeight="1" x14ac:dyDescent="0.25"/>
    <row r="14456" ht="15" customHeight="1" x14ac:dyDescent="0.25"/>
    <row r="14457" ht="15" customHeight="1" x14ac:dyDescent="0.25"/>
    <row r="14458" ht="15" customHeight="1" x14ac:dyDescent="0.25"/>
    <row r="14459" ht="15" customHeight="1" x14ac:dyDescent="0.25"/>
    <row r="14460" ht="15" customHeight="1" x14ac:dyDescent="0.25"/>
    <row r="14461" ht="15" customHeight="1" x14ac:dyDescent="0.25"/>
    <row r="14462" ht="15" customHeight="1" x14ac:dyDescent="0.25"/>
    <row r="14463" ht="15" customHeight="1" x14ac:dyDescent="0.25"/>
    <row r="14464" ht="15" customHeight="1" x14ac:dyDescent="0.25"/>
    <row r="14465" ht="15" customHeight="1" x14ac:dyDescent="0.25"/>
    <row r="14466" ht="15" customHeight="1" x14ac:dyDescent="0.25"/>
    <row r="14467" ht="15" customHeight="1" x14ac:dyDescent="0.25"/>
    <row r="14468" ht="15" customHeight="1" x14ac:dyDescent="0.25"/>
    <row r="14469" ht="15" customHeight="1" x14ac:dyDescent="0.25"/>
    <row r="14470" ht="15" customHeight="1" x14ac:dyDescent="0.25"/>
    <row r="14471" ht="15" customHeight="1" x14ac:dyDescent="0.25"/>
    <row r="14472" ht="15" customHeight="1" x14ac:dyDescent="0.25"/>
    <row r="14473" ht="15" customHeight="1" x14ac:dyDescent="0.25"/>
    <row r="14474" ht="15" customHeight="1" x14ac:dyDescent="0.25"/>
    <row r="14475" ht="15" customHeight="1" x14ac:dyDescent="0.25"/>
    <row r="14476" ht="15" customHeight="1" x14ac:dyDescent="0.25"/>
    <row r="14477" ht="15" customHeight="1" x14ac:dyDescent="0.25"/>
    <row r="14478" ht="15" customHeight="1" x14ac:dyDescent="0.25"/>
    <row r="14479" ht="15" customHeight="1" x14ac:dyDescent="0.25"/>
    <row r="14480" ht="15" customHeight="1" x14ac:dyDescent="0.25"/>
    <row r="14481" ht="15" customHeight="1" x14ac:dyDescent="0.25"/>
    <row r="14482" ht="15" customHeight="1" x14ac:dyDescent="0.25"/>
    <row r="14483" ht="15" customHeight="1" x14ac:dyDescent="0.25"/>
    <row r="14484" ht="15" customHeight="1" x14ac:dyDescent="0.25"/>
    <row r="14485" ht="15" customHeight="1" x14ac:dyDescent="0.25"/>
    <row r="14486" ht="15" customHeight="1" x14ac:dyDescent="0.25"/>
    <row r="14487" ht="15" customHeight="1" x14ac:dyDescent="0.25"/>
    <row r="14488" ht="15" customHeight="1" x14ac:dyDescent="0.25"/>
    <row r="14489" ht="15" customHeight="1" x14ac:dyDescent="0.25"/>
    <row r="14490" ht="15" customHeight="1" x14ac:dyDescent="0.25"/>
    <row r="14491" ht="15" customHeight="1" x14ac:dyDescent="0.25"/>
    <row r="14492" ht="15" customHeight="1" x14ac:dyDescent="0.25"/>
    <row r="14493" ht="15" customHeight="1" x14ac:dyDescent="0.25"/>
    <row r="14494" ht="15" customHeight="1" x14ac:dyDescent="0.25"/>
    <row r="14495" ht="15" customHeight="1" x14ac:dyDescent="0.25"/>
    <row r="14496" ht="15" customHeight="1" x14ac:dyDescent="0.25"/>
    <row r="14497" ht="15" customHeight="1" x14ac:dyDescent="0.25"/>
    <row r="14498" ht="15" customHeight="1" x14ac:dyDescent="0.25"/>
    <row r="14499" ht="15" customHeight="1" x14ac:dyDescent="0.25"/>
    <row r="14500" ht="15" customHeight="1" x14ac:dyDescent="0.25"/>
    <row r="14501" ht="15" customHeight="1" x14ac:dyDescent="0.25"/>
    <row r="14502" ht="15" customHeight="1" x14ac:dyDescent="0.25"/>
    <row r="14503" ht="15" customHeight="1" x14ac:dyDescent="0.25"/>
    <row r="14504" ht="15" customHeight="1" x14ac:dyDescent="0.25"/>
    <row r="14505" ht="15" customHeight="1" x14ac:dyDescent="0.25"/>
    <row r="14506" ht="15" customHeight="1" x14ac:dyDescent="0.25"/>
    <row r="14507" ht="15" customHeight="1" x14ac:dyDescent="0.25"/>
    <row r="14508" ht="15" customHeight="1" x14ac:dyDescent="0.25"/>
    <row r="14509" ht="15" customHeight="1" x14ac:dyDescent="0.25"/>
    <row r="14510" ht="15" customHeight="1" x14ac:dyDescent="0.25"/>
    <row r="14511" ht="15" customHeight="1" x14ac:dyDescent="0.25"/>
    <row r="14512" ht="15" customHeight="1" x14ac:dyDescent="0.25"/>
    <row r="14513" ht="15" customHeight="1" x14ac:dyDescent="0.25"/>
    <row r="14514" ht="15" customHeight="1" x14ac:dyDescent="0.25"/>
    <row r="14515" ht="15" customHeight="1" x14ac:dyDescent="0.25"/>
    <row r="14516" ht="15" customHeight="1" x14ac:dyDescent="0.25"/>
    <row r="14517" ht="15" customHeight="1" x14ac:dyDescent="0.25"/>
    <row r="14518" ht="15" customHeight="1" x14ac:dyDescent="0.25"/>
    <row r="14519" ht="15" customHeight="1" x14ac:dyDescent="0.25"/>
    <row r="14520" ht="15" customHeight="1" x14ac:dyDescent="0.25"/>
    <row r="14521" ht="15" customHeight="1" x14ac:dyDescent="0.25"/>
    <row r="14522" ht="15" customHeight="1" x14ac:dyDescent="0.25"/>
    <row r="14523" ht="15" customHeight="1" x14ac:dyDescent="0.25"/>
    <row r="14524" ht="15" customHeight="1" x14ac:dyDescent="0.25"/>
    <row r="14525" ht="15" customHeight="1" x14ac:dyDescent="0.25"/>
    <row r="14526" ht="15" customHeight="1" x14ac:dyDescent="0.25"/>
    <row r="14527" ht="15" customHeight="1" x14ac:dyDescent="0.25"/>
    <row r="14528" ht="15" customHeight="1" x14ac:dyDescent="0.25"/>
    <row r="14529" ht="15" customHeight="1" x14ac:dyDescent="0.25"/>
    <row r="14530" ht="15" customHeight="1" x14ac:dyDescent="0.25"/>
    <row r="14531" ht="15" customHeight="1" x14ac:dyDescent="0.25"/>
    <row r="14532" ht="15" customHeight="1" x14ac:dyDescent="0.25"/>
    <row r="14533" ht="15" customHeight="1" x14ac:dyDescent="0.25"/>
    <row r="14534" ht="15" customHeight="1" x14ac:dyDescent="0.25"/>
    <row r="14535" ht="15" customHeight="1" x14ac:dyDescent="0.25"/>
    <row r="14536" ht="15" customHeight="1" x14ac:dyDescent="0.25"/>
    <row r="14537" ht="15" customHeight="1" x14ac:dyDescent="0.25"/>
    <row r="14538" ht="15" customHeight="1" x14ac:dyDescent="0.25"/>
    <row r="14539" ht="15" customHeight="1" x14ac:dyDescent="0.25"/>
    <row r="14540" ht="15" customHeight="1" x14ac:dyDescent="0.25"/>
    <row r="14541" ht="15" customHeight="1" x14ac:dyDescent="0.25"/>
    <row r="14542" ht="15" customHeight="1" x14ac:dyDescent="0.25"/>
    <row r="14543" ht="15" customHeight="1" x14ac:dyDescent="0.25"/>
    <row r="14544" ht="15" customHeight="1" x14ac:dyDescent="0.25"/>
    <row r="14545" ht="15" customHeight="1" x14ac:dyDescent="0.25"/>
    <row r="14546" ht="15" customHeight="1" x14ac:dyDescent="0.25"/>
    <row r="14547" ht="15" customHeight="1" x14ac:dyDescent="0.25"/>
    <row r="14548" ht="15" customHeight="1" x14ac:dyDescent="0.25"/>
    <row r="14549" ht="15" customHeight="1" x14ac:dyDescent="0.25"/>
    <row r="14550" ht="15" customHeight="1" x14ac:dyDescent="0.25"/>
    <row r="14551" ht="15" customHeight="1" x14ac:dyDescent="0.25"/>
    <row r="14552" ht="15" customHeight="1" x14ac:dyDescent="0.25"/>
    <row r="14553" ht="15" customHeight="1" x14ac:dyDescent="0.25"/>
    <row r="14554" ht="15" customHeight="1" x14ac:dyDescent="0.25"/>
    <row r="14555" ht="15" customHeight="1" x14ac:dyDescent="0.25"/>
    <row r="14556" ht="15" customHeight="1" x14ac:dyDescent="0.25"/>
    <row r="14557" ht="15" customHeight="1" x14ac:dyDescent="0.25"/>
    <row r="14558" ht="15" customHeight="1" x14ac:dyDescent="0.25"/>
    <row r="14559" ht="15" customHeight="1" x14ac:dyDescent="0.25"/>
    <row r="14560" ht="15" customHeight="1" x14ac:dyDescent="0.25"/>
    <row r="14561" ht="15" customHeight="1" x14ac:dyDescent="0.25"/>
    <row r="14562" ht="15" customHeight="1" x14ac:dyDescent="0.25"/>
    <row r="14563" ht="15" customHeight="1" x14ac:dyDescent="0.25"/>
    <row r="14564" ht="15" customHeight="1" x14ac:dyDescent="0.25"/>
    <row r="14565" ht="15" customHeight="1" x14ac:dyDescent="0.25"/>
    <row r="14566" ht="15" customHeight="1" x14ac:dyDescent="0.25"/>
    <row r="14567" ht="15" customHeight="1" x14ac:dyDescent="0.25"/>
    <row r="14568" ht="15" customHeight="1" x14ac:dyDescent="0.25"/>
    <row r="14569" ht="15" customHeight="1" x14ac:dyDescent="0.25"/>
    <row r="14570" ht="15" customHeight="1" x14ac:dyDescent="0.25"/>
    <row r="14571" ht="15" customHeight="1" x14ac:dyDescent="0.25"/>
    <row r="14572" ht="15" customHeight="1" x14ac:dyDescent="0.25"/>
    <row r="14573" ht="15" customHeight="1" x14ac:dyDescent="0.25"/>
    <row r="14574" ht="15" customHeight="1" x14ac:dyDescent="0.25"/>
    <row r="14575" ht="15" customHeight="1" x14ac:dyDescent="0.25"/>
    <row r="14576" ht="15" customHeight="1" x14ac:dyDescent="0.25"/>
    <row r="14577" ht="15" customHeight="1" x14ac:dyDescent="0.25"/>
    <row r="14578" ht="15" customHeight="1" x14ac:dyDescent="0.25"/>
    <row r="14579" ht="15" customHeight="1" x14ac:dyDescent="0.25"/>
    <row r="14580" ht="15" customHeight="1" x14ac:dyDescent="0.25"/>
    <row r="14581" ht="15" customHeight="1" x14ac:dyDescent="0.25"/>
    <row r="14582" ht="15" customHeight="1" x14ac:dyDescent="0.25"/>
    <row r="14583" ht="15" customHeight="1" x14ac:dyDescent="0.25"/>
    <row r="14584" ht="15" customHeight="1" x14ac:dyDescent="0.25"/>
    <row r="14585" ht="15" customHeight="1" x14ac:dyDescent="0.25"/>
    <row r="14586" ht="15" customHeight="1" x14ac:dyDescent="0.25"/>
    <row r="14587" ht="15" customHeight="1" x14ac:dyDescent="0.25"/>
    <row r="14588" ht="15" customHeight="1" x14ac:dyDescent="0.25"/>
    <row r="14589" ht="15" customHeight="1" x14ac:dyDescent="0.25"/>
    <row r="14590" ht="15" customHeight="1" x14ac:dyDescent="0.25"/>
    <row r="14591" ht="15" customHeight="1" x14ac:dyDescent="0.25"/>
    <row r="14592" ht="15" customHeight="1" x14ac:dyDescent="0.25"/>
    <row r="14593" ht="15" customHeight="1" x14ac:dyDescent="0.25"/>
    <row r="14594" ht="15" customHeight="1" x14ac:dyDescent="0.25"/>
    <row r="14595" ht="15" customHeight="1" x14ac:dyDescent="0.25"/>
    <row r="14596" ht="15" customHeight="1" x14ac:dyDescent="0.25"/>
    <row r="14597" ht="15" customHeight="1" x14ac:dyDescent="0.25"/>
    <row r="14598" ht="15" customHeight="1" x14ac:dyDescent="0.25"/>
    <row r="14599" ht="15" customHeight="1" x14ac:dyDescent="0.25"/>
    <row r="14600" ht="15" customHeight="1" x14ac:dyDescent="0.25"/>
    <row r="14601" ht="15" customHeight="1" x14ac:dyDescent="0.25"/>
    <row r="14602" ht="15" customHeight="1" x14ac:dyDescent="0.25"/>
    <row r="14603" ht="15" customHeight="1" x14ac:dyDescent="0.25"/>
    <row r="14604" ht="15" customHeight="1" x14ac:dyDescent="0.25"/>
    <row r="14605" ht="15" customHeight="1" x14ac:dyDescent="0.25"/>
    <row r="14606" ht="15" customHeight="1" x14ac:dyDescent="0.25"/>
    <row r="14607" ht="15" customHeight="1" x14ac:dyDescent="0.25"/>
    <row r="14608" ht="15" customHeight="1" x14ac:dyDescent="0.25"/>
    <row r="14609" ht="15" customHeight="1" x14ac:dyDescent="0.25"/>
    <row r="14610" ht="15" customHeight="1" x14ac:dyDescent="0.25"/>
    <row r="14611" ht="15" customHeight="1" x14ac:dyDescent="0.25"/>
    <row r="14612" ht="15" customHeight="1" x14ac:dyDescent="0.25"/>
    <row r="14613" ht="15" customHeight="1" x14ac:dyDescent="0.25"/>
    <row r="14614" ht="15" customHeight="1" x14ac:dyDescent="0.25"/>
    <row r="14615" ht="15" customHeight="1" x14ac:dyDescent="0.25"/>
    <row r="14616" ht="15" customHeight="1" x14ac:dyDescent="0.25"/>
    <row r="14617" ht="15" customHeight="1" x14ac:dyDescent="0.25"/>
    <row r="14618" ht="15" customHeight="1" x14ac:dyDescent="0.25"/>
    <row r="14619" ht="15" customHeight="1" x14ac:dyDescent="0.25"/>
    <row r="14620" ht="15" customHeight="1" x14ac:dyDescent="0.25"/>
    <row r="14621" ht="15" customHeight="1" x14ac:dyDescent="0.25"/>
    <row r="14622" ht="15" customHeight="1" x14ac:dyDescent="0.25"/>
    <row r="14623" ht="15" customHeight="1" x14ac:dyDescent="0.25"/>
    <row r="14624" ht="15" customHeight="1" x14ac:dyDescent="0.25"/>
    <row r="14625" ht="15" customHeight="1" x14ac:dyDescent="0.25"/>
    <row r="14626" ht="15" customHeight="1" x14ac:dyDescent="0.25"/>
    <row r="14627" ht="15" customHeight="1" x14ac:dyDescent="0.25"/>
    <row r="14628" ht="15" customHeight="1" x14ac:dyDescent="0.25"/>
    <row r="14629" ht="15" customHeight="1" x14ac:dyDescent="0.25"/>
    <row r="14630" ht="15" customHeight="1" x14ac:dyDescent="0.25"/>
    <row r="14631" ht="15" customHeight="1" x14ac:dyDescent="0.25"/>
    <row r="14632" ht="15" customHeight="1" x14ac:dyDescent="0.25"/>
    <row r="14633" ht="15" customHeight="1" x14ac:dyDescent="0.25"/>
    <row r="14634" ht="15" customHeight="1" x14ac:dyDescent="0.25"/>
    <row r="14635" ht="15" customHeight="1" x14ac:dyDescent="0.25"/>
    <row r="14636" ht="15" customHeight="1" x14ac:dyDescent="0.25"/>
    <row r="14637" ht="15" customHeight="1" x14ac:dyDescent="0.25"/>
    <row r="14638" ht="15" customHeight="1" x14ac:dyDescent="0.25"/>
    <row r="14639" ht="15" customHeight="1" x14ac:dyDescent="0.25"/>
    <row r="14640" ht="15" customHeight="1" x14ac:dyDescent="0.25"/>
    <row r="14641" ht="15" customHeight="1" x14ac:dyDescent="0.25"/>
    <row r="14642" ht="15" customHeight="1" x14ac:dyDescent="0.25"/>
    <row r="14643" ht="15" customHeight="1" x14ac:dyDescent="0.25"/>
    <row r="14644" ht="15" customHeight="1" x14ac:dyDescent="0.25"/>
    <row r="14645" ht="15" customHeight="1" x14ac:dyDescent="0.25"/>
    <row r="14646" ht="15" customHeight="1" x14ac:dyDescent="0.25"/>
    <row r="14647" ht="15" customHeight="1" x14ac:dyDescent="0.25"/>
    <row r="14648" ht="15" customHeight="1" x14ac:dyDescent="0.25"/>
    <row r="14649" ht="15" customHeight="1" x14ac:dyDescent="0.25"/>
    <row r="14650" ht="15" customHeight="1" x14ac:dyDescent="0.25"/>
    <row r="14651" ht="15" customHeight="1" x14ac:dyDescent="0.25"/>
    <row r="14652" ht="15" customHeight="1" x14ac:dyDescent="0.25"/>
    <row r="14653" ht="15" customHeight="1" x14ac:dyDescent="0.25"/>
    <row r="14654" ht="15" customHeight="1" x14ac:dyDescent="0.25"/>
    <row r="14655" ht="15" customHeight="1" x14ac:dyDescent="0.25"/>
    <row r="14656" ht="15" customHeight="1" x14ac:dyDescent="0.25"/>
    <row r="14657" ht="15" customHeight="1" x14ac:dyDescent="0.25"/>
    <row r="14658" ht="15" customHeight="1" x14ac:dyDescent="0.25"/>
    <row r="14659" ht="15" customHeight="1" x14ac:dyDescent="0.25"/>
    <row r="14660" ht="15" customHeight="1" x14ac:dyDescent="0.25"/>
    <row r="14661" ht="15" customHeight="1" x14ac:dyDescent="0.25"/>
    <row r="14662" ht="15" customHeight="1" x14ac:dyDescent="0.25"/>
    <row r="14663" ht="15" customHeight="1" x14ac:dyDescent="0.25"/>
    <row r="14664" ht="15" customHeight="1" x14ac:dyDescent="0.25"/>
    <row r="14665" ht="15" customHeight="1" x14ac:dyDescent="0.25"/>
    <row r="14666" ht="15" customHeight="1" x14ac:dyDescent="0.25"/>
    <row r="14667" ht="15" customHeight="1" x14ac:dyDescent="0.25"/>
    <row r="14668" ht="15" customHeight="1" x14ac:dyDescent="0.25"/>
    <row r="14669" ht="15" customHeight="1" x14ac:dyDescent="0.25"/>
    <row r="14670" ht="15" customHeight="1" x14ac:dyDescent="0.25"/>
    <row r="14671" ht="15" customHeight="1" x14ac:dyDescent="0.25"/>
    <row r="14672" ht="15" customHeight="1" x14ac:dyDescent="0.25"/>
    <row r="14673" ht="15" customHeight="1" x14ac:dyDescent="0.25"/>
    <row r="14674" ht="15" customHeight="1" x14ac:dyDescent="0.25"/>
    <row r="14675" ht="15" customHeight="1" x14ac:dyDescent="0.25"/>
    <row r="14676" ht="15" customHeight="1" x14ac:dyDescent="0.25"/>
    <row r="14677" ht="15" customHeight="1" x14ac:dyDescent="0.25"/>
    <row r="14678" ht="15" customHeight="1" x14ac:dyDescent="0.25"/>
    <row r="14679" ht="15" customHeight="1" x14ac:dyDescent="0.25"/>
    <row r="14680" ht="15" customHeight="1" x14ac:dyDescent="0.25"/>
    <row r="14681" ht="15" customHeight="1" x14ac:dyDescent="0.25"/>
    <row r="14682" ht="15" customHeight="1" x14ac:dyDescent="0.25"/>
    <row r="14683" ht="15" customHeight="1" x14ac:dyDescent="0.25"/>
    <row r="14684" ht="15" customHeight="1" x14ac:dyDescent="0.25"/>
    <row r="14685" ht="15" customHeight="1" x14ac:dyDescent="0.25"/>
    <row r="14686" ht="15" customHeight="1" x14ac:dyDescent="0.25"/>
    <row r="14687" ht="15" customHeight="1" x14ac:dyDescent="0.25"/>
    <row r="14688" ht="15" customHeight="1" x14ac:dyDescent="0.25"/>
    <row r="14689" ht="15" customHeight="1" x14ac:dyDescent="0.25"/>
    <row r="14690" ht="15" customHeight="1" x14ac:dyDescent="0.25"/>
    <row r="14691" ht="15" customHeight="1" x14ac:dyDescent="0.25"/>
    <row r="14692" ht="15" customHeight="1" x14ac:dyDescent="0.25"/>
    <row r="14693" ht="15" customHeight="1" x14ac:dyDescent="0.25"/>
    <row r="14694" ht="15" customHeight="1" x14ac:dyDescent="0.25"/>
    <row r="14695" ht="15" customHeight="1" x14ac:dyDescent="0.25"/>
    <row r="14696" ht="15" customHeight="1" x14ac:dyDescent="0.25"/>
    <row r="14697" ht="15" customHeight="1" x14ac:dyDescent="0.25"/>
    <row r="14698" ht="15" customHeight="1" x14ac:dyDescent="0.25"/>
    <row r="14699" ht="15" customHeight="1" x14ac:dyDescent="0.25"/>
    <row r="14700" ht="15" customHeight="1" x14ac:dyDescent="0.25"/>
    <row r="14701" ht="15" customHeight="1" x14ac:dyDescent="0.25"/>
    <row r="14702" ht="15" customHeight="1" x14ac:dyDescent="0.25"/>
    <row r="14703" ht="15" customHeight="1" x14ac:dyDescent="0.25"/>
    <row r="14704" ht="15" customHeight="1" x14ac:dyDescent="0.25"/>
    <row r="14705" ht="15" customHeight="1" x14ac:dyDescent="0.25"/>
    <row r="14706" ht="15" customHeight="1" x14ac:dyDescent="0.25"/>
    <row r="14707" ht="15" customHeight="1" x14ac:dyDescent="0.25"/>
    <row r="14708" ht="15" customHeight="1" x14ac:dyDescent="0.25"/>
    <row r="14709" ht="15" customHeight="1" x14ac:dyDescent="0.25"/>
    <row r="14710" ht="15" customHeight="1" x14ac:dyDescent="0.25"/>
    <row r="14711" ht="15" customHeight="1" x14ac:dyDescent="0.25"/>
    <row r="14712" ht="15" customHeight="1" x14ac:dyDescent="0.25"/>
    <row r="14713" ht="15" customHeight="1" x14ac:dyDescent="0.25"/>
    <row r="14714" ht="15" customHeight="1" x14ac:dyDescent="0.25"/>
    <row r="14715" ht="15" customHeight="1" x14ac:dyDescent="0.25"/>
    <row r="14716" ht="15" customHeight="1" x14ac:dyDescent="0.25"/>
    <row r="14717" ht="15" customHeight="1" x14ac:dyDescent="0.25"/>
    <row r="14718" ht="15" customHeight="1" x14ac:dyDescent="0.25"/>
    <row r="14719" ht="15" customHeight="1" x14ac:dyDescent="0.25"/>
    <row r="14720" ht="15" customHeight="1" x14ac:dyDescent="0.25"/>
    <row r="14721" ht="15" customHeight="1" x14ac:dyDescent="0.25"/>
    <row r="14722" ht="15" customHeight="1" x14ac:dyDescent="0.25"/>
    <row r="14723" ht="15" customHeight="1" x14ac:dyDescent="0.25"/>
    <row r="14724" ht="15" customHeight="1" x14ac:dyDescent="0.25"/>
    <row r="14725" ht="15" customHeight="1" x14ac:dyDescent="0.25"/>
    <row r="14726" ht="15" customHeight="1" x14ac:dyDescent="0.25"/>
    <row r="14727" ht="15" customHeight="1" x14ac:dyDescent="0.25"/>
    <row r="14728" ht="15" customHeight="1" x14ac:dyDescent="0.25"/>
    <row r="14729" ht="15" customHeight="1" x14ac:dyDescent="0.25"/>
    <row r="14730" ht="15" customHeight="1" x14ac:dyDescent="0.25"/>
    <row r="14731" ht="15" customHeight="1" x14ac:dyDescent="0.25"/>
    <row r="14732" ht="15" customHeight="1" x14ac:dyDescent="0.25"/>
    <row r="14733" ht="15" customHeight="1" x14ac:dyDescent="0.25"/>
    <row r="14734" ht="15" customHeight="1" x14ac:dyDescent="0.25"/>
    <row r="14735" ht="15" customHeight="1" x14ac:dyDescent="0.25"/>
    <row r="14736" ht="15" customHeight="1" x14ac:dyDescent="0.25"/>
    <row r="14737" ht="15" customHeight="1" x14ac:dyDescent="0.25"/>
    <row r="14738" ht="15" customHeight="1" x14ac:dyDescent="0.25"/>
    <row r="14739" ht="15" customHeight="1" x14ac:dyDescent="0.25"/>
    <row r="14740" ht="15" customHeight="1" x14ac:dyDescent="0.25"/>
    <row r="14741" ht="15" customHeight="1" x14ac:dyDescent="0.25"/>
    <row r="14742" ht="15" customHeight="1" x14ac:dyDescent="0.25"/>
    <row r="14743" ht="15" customHeight="1" x14ac:dyDescent="0.25"/>
    <row r="14744" ht="15" customHeight="1" x14ac:dyDescent="0.25"/>
    <row r="14745" ht="15" customHeight="1" x14ac:dyDescent="0.25"/>
    <row r="14746" ht="15" customHeight="1" x14ac:dyDescent="0.25"/>
    <row r="14747" ht="15" customHeight="1" x14ac:dyDescent="0.25"/>
    <row r="14748" ht="15" customHeight="1" x14ac:dyDescent="0.25"/>
    <row r="14749" ht="15" customHeight="1" x14ac:dyDescent="0.25"/>
    <row r="14750" ht="15" customHeight="1" x14ac:dyDescent="0.25"/>
    <row r="14751" ht="15" customHeight="1" x14ac:dyDescent="0.25"/>
    <row r="14752" ht="15" customHeight="1" x14ac:dyDescent="0.25"/>
    <row r="14753" ht="15" customHeight="1" x14ac:dyDescent="0.25"/>
    <row r="14754" ht="15" customHeight="1" x14ac:dyDescent="0.25"/>
    <row r="14755" ht="15" customHeight="1" x14ac:dyDescent="0.25"/>
    <row r="14756" ht="15" customHeight="1" x14ac:dyDescent="0.25"/>
    <row r="14757" ht="15" customHeight="1" x14ac:dyDescent="0.25"/>
    <row r="14758" ht="15" customHeight="1" x14ac:dyDescent="0.25"/>
    <row r="14759" ht="15" customHeight="1" x14ac:dyDescent="0.25"/>
    <row r="14760" ht="15" customHeight="1" x14ac:dyDescent="0.25"/>
    <row r="14761" ht="15" customHeight="1" x14ac:dyDescent="0.25"/>
    <row r="14762" ht="15" customHeight="1" x14ac:dyDescent="0.25"/>
    <row r="14763" ht="15" customHeight="1" x14ac:dyDescent="0.25"/>
    <row r="14764" ht="15" customHeight="1" x14ac:dyDescent="0.25"/>
    <row r="14765" ht="15" customHeight="1" x14ac:dyDescent="0.25"/>
    <row r="14766" ht="15" customHeight="1" x14ac:dyDescent="0.25"/>
    <row r="14767" ht="15" customHeight="1" x14ac:dyDescent="0.25"/>
    <row r="14768" ht="15" customHeight="1" x14ac:dyDescent="0.25"/>
    <row r="14769" ht="15" customHeight="1" x14ac:dyDescent="0.25"/>
    <row r="14770" ht="15" customHeight="1" x14ac:dyDescent="0.25"/>
    <row r="14771" ht="15" customHeight="1" x14ac:dyDescent="0.25"/>
    <row r="14772" ht="15" customHeight="1" x14ac:dyDescent="0.25"/>
    <row r="14773" ht="15" customHeight="1" x14ac:dyDescent="0.25"/>
    <row r="14774" ht="15" customHeight="1" x14ac:dyDescent="0.25"/>
    <row r="14775" ht="15" customHeight="1" x14ac:dyDescent="0.25"/>
    <row r="14776" ht="15" customHeight="1" x14ac:dyDescent="0.25"/>
    <row r="14777" ht="15" customHeight="1" x14ac:dyDescent="0.25"/>
    <row r="14778" ht="15" customHeight="1" x14ac:dyDescent="0.25"/>
    <row r="14779" ht="15" customHeight="1" x14ac:dyDescent="0.25"/>
    <row r="14780" ht="15" customHeight="1" x14ac:dyDescent="0.25"/>
    <row r="14781" ht="15" customHeight="1" x14ac:dyDescent="0.25"/>
    <row r="14782" ht="15" customHeight="1" x14ac:dyDescent="0.25"/>
    <row r="14783" ht="15" customHeight="1" x14ac:dyDescent="0.25"/>
    <row r="14784" ht="15" customHeight="1" x14ac:dyDescent="0.25"/>
    <row r="14785" ht="15" customHeight="1" x14ac:dyDescent="0.25"/>
    <row r="14786" ht="15" customHeight="1" x14ac:dyDescent="0.25"/>
    <row r="14787" ht="15" customHeight="1" x14ac:dyDescent="0.25"/>
    <row r="14788" ht="15" customHeight="1" x14ac:dyDescent="0.25"/>
    <row r="14789" ht="15" customHeight="1" x14ac:dyDescent="0.25"/>
    <row r="14790" ht="15" customHeight="1" x14ac:dyDescent="0.25"/>
    <row r="14791" ht="15" customHeight="1" x14ac:dyDescent="0.25"/>
    <row r="14792" ht="15" customHeight="1" x14ac:dyDescent="0.25"/>
    <row r="14793" ht="15" customHeight="1" x14ac:dyDescent="0.25"/>
    <row r="14794" ht="15" customHeight="1" x14ac:dyDescent="0.25"/>
    <row r="14795" ht="15" customHeight="1" x14ac:dyDescent="0.25"/>
    <row r="14796" ht="15" customHeight="1" x14ac:dyDescent="0.25"/>
    <row r="14797" ht="15" customHeight="1" x14ac:dyDescent="0.25"/>
    <row r="14798" ht="15" customHeight="1" x14ac:dyDescent="0.25"/>
    <row r="14799" ht="15" customHeight="1" x14ac:dyDescent="0.25"/>
    <row r="14800" ht="15" customHeight="1" x14ac:dyDescent="0.25"/>
    <row r="14801" ht="15" customHeight="1" x14ac:dyDescent="0.25"/>
    <row r="14802" ht="15" customHeight="1" x14ac:dyDescent="0.25"/>
    <row r="14803" ht="15" customHeight="1" x14ac:dyDescent="0.25"/>
    <row r="14804" ht="15" customHeight="1" x14ac:dyDescent="0.25"/>
    <row r="14805" ht="15" customHeight="1" x14ac:dyDescent="0.25"/>
    <row r="14806" ht="15" customHeight="1" x14ac:dyDescent="0.25"/>
    <row r="14807" ht="15" customHeight="1" x14ac:dyDescent="0.25"/>
    <row r="14808" ht="15" customHeight="1" x14ac:dyDescent="0.25"/>
    <row r="14809" ht="15" customHeight="1" x14ac:dyDescent="0.25"/>
    <row r="14810" ht="15" customHeight="1" x14ac:dyDescent="0.25"/>
    <row r="14811" ht="15" customHeight="1" x14ac:dyDescent="0.25"/>
    <row r="14812" ht="15" customHeight="1" x14ac:dyDescent="0.25"/>
    <row r="14813" ht="15" customHeight="1" x14ac:dyDescent="0.25"/>
    <row r="14814" ht="15" customHeight="1" x14ac:dyDescent="0.25"/>
    <row r="14815" ht="15" customHeight="1" x14ac:dyDescent="0.25"/>
    <row r="14816" ht="15" customHeight="1" x14ac:dyDescent="0.25"/>
    <row r="14817" ht="15" customHeight="1" x14ac:dyDescent="0.25"/>
    <row r="14818" ht="15" customHeight="1" x14ac:dyDescent="0.25"/>
    <row r="14819" ht="15" customHeight="1" x14ac:dyDescent="0.25"/>
    <row r="14820" ht="15" customHeight="1" x14ac:dyDescent="0.25"/>
    <row r="14821" ht="15" customHeight="1" x14ac:dyDescent="0.25"/>
    <row r="14822" ht="15" customHeight="1" x14ac:dyDescent="0.25"/>
    <row r="14823" ht="15" customHeight="1" x14ac:dyDescent="0.25"/>
    <row r="14824" ht="15" customHeight="1" x14ac:dyDescent="0.25"/>
    <row r="14825" ht="15" customHeight="1" x14ac:dyDescent="0.25"/>
    <row r="14826" ht="15" customHeight="1" x14ac:dyDescent="0.25"/>
    <row r="14827" ht="15" customHeight="1" x14ac:dyDescent="0.25"/>
    <row r="14828" ht="15" customHeight="1" x14ac:dyDescent="0.25"/>
    <row r="14829" ht="15" customHeight="1" x14ac:dyDescent="0.25"/>
    <row r="14830" ht="15" customHeight="1" x14ac:dyDescent="0.25"/>
    <row r="14831" ht="15" customHeight="1" x14ac:dyDescent="0.25"/>
    <row r="14832" ht="15" customHeight="1" x14ac:dyDescent="0.25"/>
    <row r="14833" ht="15" customHeight="1" x14ac:dyDescent="0.25"/>
    <row r="14834" ht="15" customHeight="1" x14ac:dyDescent="0.25"/>
    <row r="14835" ht="15" customHeight="1" x14ac:dyDescent="0.25"/>
    <row r="14836" ht="15" customHeight="1" x14ac:dyDescent="0.25"/>
    <row r="14837" ht="15" customHeight="1" x14ac:dyDescent="0.25"/>
    <row r="14838" ht="15" customHeight="1" x14ac:dyDescent="0.25"/>
    <row r="14839" ht="15" customHeight="1" x14ac:dyDescent="0.25"/>
    <row r="14840" ht="15" customHeight="1" x14ac:dyDescent="0.25"/>
    <row r="14841" ht="15" customHeight="1" x14ac:dyDescent="0.25"/>
    <row r="14842" ht="15" customHeight="1" x14ac:dyDescent="0.25"/>
    <row r="14843" ht="15" customHeight="1" x14ac:dyDescent="0.25"/>
    <row r="14844" ht="15" customHeight="1" x14ac:dyDescent="0.25"/>
    <row r="14845" ht="15" customHeight="1" x14ac:dyDescent="0.25"/>
    <row r="14846" ht="15" customHeight="1" x14ac:dyDescent="0.25"/>
    <row r="14847" ht="15" customHeight="1" x14ac:dyDescent="0.25"/>
    <row r="14848" ht="15" customHeight="1" x14ac:dyDescent="0.25"/>
    <row r="14849" ht="15" customHeight="1" x14ac:dyDescent="0.25"/>
    <row r="14850" ht="15" customHeight="1" x14ac:dyDescent="0.25"/>
    <row r="14851" ht="15" customHeight="1" x14ac:dyDescent="0.25"/>
    <row r="14852" ht="15" customHeight="1" x14ac:dyDescent="0.25"/>
    <row r="14853" ht="15" customHeight="1" x14ac:dyDescent="0.25"/>
    <row r="14854" ht="15" customHeight="1" x14ac:dyDescent="0.25"/>
    <row r="14855" ht="15" customHeight="1" x14ac:dyDescent="0.25"/>
    <row r="14856" ht="15" customHeight="1" x14ac:dyDescent="0.25"/>
    <row r="14857" ht="15" customHeight="1" x14ac:dyDescent="0.25"/>
    <row r="14858" ht="15" customHeight="1" x14ac:dyDescent="0.25"/>
    <row r="14859" ht="15" customHeight="1" x14ac:dyDescent="0.25"/>
    <row r="14860" ht="15" customHeight="1" x14ac:dyDescent="0.25"/>
    <row r="14861" ht="15" customHeight="1" x14ac:dyDescent="0.25"/>
    <row r="14862" ht="15" customHeight="1" x14ac:dyDescent="0.25"/>
    <row r="14863" ht="15" customHeight="1" x14ac:dyDescent="0.25"/>
    <row r="14864" ht="15" customHeight="1" x14ac:dyDescent="0.25"/>
    <row r="14865" ht="15" customHeight="1" x14ac:dyDescent="0.25"/>
    <row r="14866" ht="15" customHeight="1" x14ac:dyDescent="0.25"/>
    <row r="14867" ht="15" customHeight="1" x14ac:dyDescent="0.25"/>
    <row r="14868" ht="15" customHeight="1" x14ac:dyDescent="0.25"/>
    <row r="14869" ht="15" customHeight="1" x14ac:dyDescent="0.25"/>
    <row r="14870" ht="15" customHeight="1" x14ac:dyDescent="0.25"/>
    <row r="14871" ht="15" customHeight="1" x14ac:dyDescent="0.25"/>
    <row r="14872" ht="15" customHeight="1" x14ac:dyDescent="0.25"/>
    <row r="14873" ht="15" customHeight="1" x14ac:dyDescent="0.25"/>
    <row r="14874" ht="15" customHeight="1" x14ac:dyDescent="0.25"/>
    <row r="14875" ht="15" customHeight="1" x14ac:dyDescent="0.25"/>
    <row r="14876" ht="15" customHeight="1" x14ac:dyDescent="0.25"/>
    <row r="14877" ht="15" customHeight="1" x14ac:dyDescent="0.25"/>
    <row r="14878" ht="15" customHeight="1" x14ac:dyDescent="0.25"/>
    <row r="14879" ht="15" customHeight="1" x14ac:dyDescent="0.25"/>
    <row r="14880" ht="15" customHeight="1" x14ac:dyDescent="0.25"/>
    <row r="14881" ht="15" customHeight="1" x14ac:dyDescent="0.25"/>
    <row r="14882" ht="15" customHeight="1" x14ac:dyDescent="0.25"/>
    <row r="14883" ht="15" customHeight="1" x14ac:dyDescent="0.25"/>
    <row r="14884" ht="15" customHeight="1" x14ac:dyDescent="0.25"/>
    <row r="14885" ht="15" customHeight="1" x14ac:dyDescent="0.25"/>
    <row r="14886" ht="15" customHeight="1" x14ac:dyDescent="0.25"/>
    <row r="14887" ht="15" customHeight="1" x14ac:dyDescent="0.25"/>
    <row r="14888" ht="15" customHeight="1" x14ac:dyDescent="0.25"/>
    <row r="14889" ht="15" customHeight="1" x14ac:dyDescent="0.25"/>
    <row r="14890" ht="15" customHeight="1" x14ac:dyDescent="0.25"/>
    <row r="14891" ht="15" customHeight="1" x14ac:dyDescent="0.25"/>
    <row r="14892" ht="15" customHeight="1" x14ac:dyDescent="0.25"/>
    <row r="14893" ht="15" customHeight="1" x14ac:dyDescent="0.25"/>
    <row r="14894" ht="15" customHeight="1" x14ac:dyDescent="0.25"/>
    <row r="14895" ht="15" customHeight="1" x14ac:dyDescent="0.25"/>
    <row r="14896" ht="15" customHeight="1" x14ac:dyDescent="0.25"/>
    <row r="14897" ht="15" customHeight="1" x14ac:dyDescent="0.25"/>
    <row r="14898" ht="15" customHeight="1" x14ac:dyDescent="0.25"/>
    <row r="14899" ht="15" customHeight="1" x14ac:dyDescent="0.25"/>
    <row r="14900" ht="15" customHeight="1" x14ac:dyDescent="0.25"/>
    <row r="14901" ht="15" customHeight="1" x14ac:dyDescent="0.25"/>
    <row r="14902" ht="15" customHeight="1" x14ac:dyDescent="0.25"/>
    <row r="14903" ht="15" customHeight="1" x14ac:dyDescent="0.25"/>
    <row r="14904" ht="15" customHeight="1" x14ac:dyDescent="0.25"/>
    <row r="14905" ht="15" customHeight="1" x14ac:dyDescent="0.25"/>
    <row r="14906" ht="15" customHeight="1" x14ac:dyDescent="0.25"/>
    <row r="14907" ht="15" customHeight="1" x14ac:dyDescent="0.25"/>
    <row r="14908" ht="15" customHeight="1" x14ac:dyDescent="0.25"/>
    <row r="14909" ht="15" customHeight="1" x14ac:dyDescent="0.25"/>
    <row r="14910" ht="15" customHeight="1" x14ac:dyDescent="0.25"/>
    <row r="14911" ht="15" customHeight="1" x14ac:dyDescent="0.25"/>
    <row r="14912" ht="15" customHeight="1" x14ac:dyDescent="0.25"/>
    <row r="14913" ht="15" customHeight="1" x14ac:dyDescent="0.25"/>
    <row r="14914" ht="15" customHeight="1" x14ac:dyDescent="0.25"/>
    <row r="14915" ht="15" customHeight="1" x14ac:dyDescent="0.25"/>
    <row r="14916" ht="15" customHeight="1" x14ac:dyDescent="0.25"/>
    <row r="14917" ht="15" customHeight="1" x14ac:dyDescent="0.25"/>
    <row r="14918" ht="15" customHeight="1" x14ac:dyDescent="0.25"/>
    <row r="14919" ht="15" customHeight="1" x14ac:dyDescent="0.25"/>
    <row r="14920" ht="15" customHeight="1" x14ac:dyDescent="0.25"/>
    <row r="14921" ht="15" customHeight="1" x14ac:dyDescent="0.25"/>
    <row r="14922" ht="15" customHeight="1" x14ac:dyDescent="0.25"/>
    <row r="14923" ht="15" customHeight="1" x14ac:dyDescent="0.25"/>
    <row r="14924" ht="15" customHeight="1" x14ac:dyDescent="0.25"/>
    <row r="14925" ht="15" customHeight="1" x14ac:dyDescent="0.25"/>
    <row r="14926" ht="15" customHeight="1" x14ac:dyDescent="0.25"/>
    <row r="14927" ht="15" customHeight="1" x14ac:dyDescent="0.25"/>
    <row r="14928" ht="15" customHeight="1" x14ac:dyDescent="0.25"/>
    <row r="14929" ht="15" customHeight="1" x14ac:dyDescent="0.25"/>
    <row r="14930" ht="15" customHeight="1" x14ac:dyDescent="0.25"/>
    <row r="14931" ht="15" customHeight="1" x14ac:dyDescent="0.25"/>
    <row r="14932" ht="15" customHeight="1" x14ac:dyDescent="0.25"/>
    <row r="14933" ht="15" customHeight="1" x14ac:dyDescent="0.25"/>
    <row r="14934" ht="15" customHeight="1" x14ac:dyDescent="0.25"/>
    <row r="14935" ht="15" customHeight="1" x14ac:dyDescent="0.25"/>
    <row r="14936" ht="15" customHeight="1" x14ac:dyDescent="0.25"/>
    <row r="14937" ht="15" customHeight="1" x14ac:dyDescent="0.25"/>
    <row r="14938" ht="15" customHeight="1" x14ac:dyDescent="0.25"/>
    <row r="14939" ht="15" customHeight="1" x14ac:dyDescent="0.25"/>
    <row r="14940" ht="15" customHeight="1" x14ac:dyDescent="0.25"/>
    <row r="14941" ht="15" customHeight="1" x14ac:dyDescent="0.25"/>
    <row r="14942" ht="15" customHeight="1" x14ac:dyDescent="0.25"/>
    <row r="14943" ht="15" customHeight="1" x14ac:dyDescent="0.25"/>
    <row r="14944" ht="15" customHeight="1" x14ac:dyDescent="0.25"/>
    <row r="14945" ht="15" customHeight="1" x14ac:dyDescent="0.25"/>
    <row r="14946" ht="15" customHeight="1" x14ac:dyDescent="0.25"/>
    <row r="14947" ht="15" customHeight="1" x14ac:dyDescent="0.25"/>
    <row r="14948" ht="15" customHeight="1" x14ac:dyDescent="0.25"/>
    <row r="14949" ht="15" customHeight="1" x14ac:dyDescent="0.25"/>
    <row r="14950" ht="15" customHeight="1" x14ac:dyDescent="0.25"/>
    <row r="14951" ht="15" customHeight="1" x14ac:dyDescent="0.25"/>
    <row r="14952" ht="15" customHeight="1" x14ac:dyDescent="0.25"/>
    <row r="14953" ht="15" customHeight="1" x14ac:dyDescent="0.25"/>
    <row r="14954" ht="15" customHeight="1" x14ac:dyDescent="0.25"/>
    <row r="14955" ht="15" customHeight="1" x14ac:dyDescent="0.25"/>
    <row r="14956" ht="15" customHeight="1" x14ac:dyDescent="0.25"/>
    <row r="14957" ht="15" customHeight="1" x14ac:dyDescent="0.25"/>
    <row r="14958" ht="15" customHeight="1" x14ac:dyDescent="0.25"/>
    <row r="14959" ht="15" customHeight="1" x14ac:dyDescent="0.25"/>
    <row r="14960" ht="15" customHeight="1" x14ac:dyDescent="0.25"/>
    <row r="14961" ht="15" customHeight="1" x14ac:dyDescent="0.25"/>
    <row r="14962" ht="15" customHeight="1" x14ac:dyDescent="0.25"/>
    <row r="14963" ht="15" customHeight="1" x14ac:dyDescent="0.25"/>
    <row r="14964" ht="15" customHeight="1" x14ac:dyDescent="0.25"/>
    <row r="14965" ht="15" customHeight="1" x14ac:dyDescent="0.25"/>
    <row r="14966" ht="15" customHeight="1" x14ac:dyDescent="0.25"/>
    <row r="14967" ht="15" customHeight="1" x14ac:dyDescent="0.25"/>
    <row r="14968" ht="15" customHeight="1" x14ac:dyDescent="0.25"/>
    <row r="14969" ht="15" customHeight="1" x14ac:dyDescent="0.25"/>
    <row r="14970" ht="15" customHeight="1" x14ac:dyDescent="0.25"/>
    <row r="14971" ht="15" customHeight="1" x14ac:dyDescent="0.25"/>
    <row r="14972" ht="15" customHeight="1" x14ac:dyDescent="0.25"/>
    <row r="14973" ht="15" customHeight="1" x14ac:dyDescent="0.25"/>
    <row r="14974" ht="15" customHeight="1" x14ac:dyDescent="0.25"/>
    <row r="14975" ht="15" customHeight="1" x14ac:dyDescent="0.25"/>
    <row r="14976" ht="15" customHeight="1" x14ac:dyDescent="0.25"/>
    <row r="14977" ht="15" customHeight="1" x14ac:dyDescent="0.25"/>
    <row r="14978" ht="15" customHeight="1" x14ac:dyDescent="0.25"/>
    <row r="14979" ht="15" customHeight="1" x14ac:dyDescent="0.25"/>
    <row r="14980" ht="15" customHeight="1" x14ac:dyDescent="0.25"/>
    <row r="14981" ht="15" customHeight="1" x14ac:dyDescent="0.25"/>
    <row r="14982" ht="15" customHeight="1" x14ac:dyDescent="0.25"/>
    <row r="14983" ht="15" customHeight="1" x14ac:dyDescent="0.25"/>
    <row r="14984" ht="15" customHeight="1" x14ac:dyDescent="0.25"/>
    <row r="14985" ht="15" customHeight="1" x14ac:dyDescent="0.25"/>
    <row r="14986" ht="15" customHeight="1" x14ac:dyDescent="0.25"/>
    <row r="14987" ht="15" customHeight="1" x14ac:dyDescent="0.25"/>
    <row r="14988" ht="15" customHeight="1" x14ac:dyDescent="0.25"/>
    <row r="14989" ht="15" customHeight="1" x14ac:dyDescent="0.25"/>
    <row r="14990" ht="15" customHeight="1" x14ac:dyDescent="0.25"/>
    <row r="14991" ht="15" customHeight="1" x14ac:dyDescent="0.25"/>
    <row r="14992" ht="15" customHeight="1" x14ac:dyDescent="0.25"/>
    <row r="14993" ht="15" customHeight="1" x14ac:dyDescent="0.25"/>
    <row r="14994" ht="15" customHeight="1" x14ac:dyDescent="0.25"/>
    <row r="14995" ht="15" customHeight="1" x14ac:dyDescent="0.25"/>
    <row r="14996" ht="15" customHeight="1" x14ac:dyDescent="0.25"/>
    <row r="14997" ht="15" customHeight="1" x14ac:dyDescent="0.25"/>
    <row r="14998" ht="15" customHeight="1" x14ac:dyDescent="0.25"/>
    <row r="14999" ht="15" customHeight="1" x14ac:dyDescent="0.25"/>
    <row r="15000" ht="15" customHeight="1" x14ac:dyDescent="0.25"/>
    <row r="15001" ht="15" customHeight="1" x14ac:dyDescent="0.25"/>
    <row r="15002" ht="15" customHeight="1" x14ac:dyDescent="0.25"/>
    <row r="15003" ht="15" customHeight="1" x14ac:dyDescent="0.25"/>
    <row r="15004" ht="15" customHeight="1" x14ac:dyDescent="0.25"/>
    <row r="15005" ht="15" customHeight="1" x14ac:dyDescent="0.25"/>
    <row r="15006" ht="15" customHeight="1" x14ac:dyDescent="0.25"/>
    <row r="15007" ht="15" customHeight="1" x14ac:dyDescent="0.25"/>
    <row r="15008" ht="15" customHeight="1" x14ac:dyDescent="0.25"/>
    <row r="15009" ht="15" customHeight="1" x14ac:dyDescent="0.25"/>
    <row r="15010" ht="15" customHeight="1" x14ac:dyDescent="0.25"/>
    <row r="15011" ht="15" customHeight="1" x14ac:dyDescent="0.25"/>
    <row r="15012" ht="15" customHeight="1" x14ac:dyDescent="0.25"/>
    <row r="15013" ht="15" customHeight="1" x14ac:dyDescent="0.25"/>
    <row r="15014" ht="15" customHeight="1" x14ac:dyDescent="0.25"/>
    <row r="15015" ht="15" customHeight="1" x14ac:dyDescent="0.25"/>
    <row r="15016" ht="15" customHeight="1" x14ac:dyDescent="0.25"/>
    <row r="15017" ht="15" customHeight="1" x14ac:dyDescent="0.25"/>
    <row r="15018" ht="15" customHeight="1" x14ac:dyDescent="0.25"/>
    <row r="15019" ht="15" customHeight="1" x14ac:dyDescent="0.25"/>
    <row r="15020" ht="15" customHeight="1" x14ac:dyDescent="0.25"/>
    <row r="15021" ht="15" customHeight="1" x14ac:dyDescent="0.25"/>
    <row r="15022" ht="15" customHeight="1" x14ac:dyDescent="0.25"/>
    <row r="15023" ht="15" customHeight="1" x14ac:dyDescent="0.25"/>
    <row r="15024" ht="15" customHeight="1" x14ac:dyDescent="0.25"/>
    <row r="15025" ht="15" customHeight="1" x14ac:dyDescent="0.25"/>
    <row r="15026" ht="15" customHeight="1" x14ac:dyDescent="0.25"/>
    <row r="15027" ht="15" customHeight="1" x14ac:dyDescent="0.25"/>
    <row r="15028" ht="15" customHeight="1" x14ac:dyDescent="0.25"/>
    <row r="15029" ht="15" customHeight="1" x14ac:dyDescent="0.25"/>
    <row r="15030" ht="15" customHeight="1" x14ac:dyDescent="0.25"/>
    <row r="15031" ht="15" customHeight="1" x14ac:dyDescent="0.25"/>
    <row r="15032" ht="15" customHeight="1" x14ac:dyDescent="0.25"/>
    <row r="15033" ht="15" customHeight="1" x14ac:dyDescent="0.25"/>
    <row r="15034" ht="15" customHeight="1" x14ac:dyDescent="0.25"/>
    <row r="15035" ht="15" customHeight="1" x14ac:dyDescent="0.25"/>
    <row r="15036" ht="15" customHeight="1" x14ac:dyDescent="0.25"/>
    <row r="15037" ht="15" customHeight="1" x14ac:dyDescent="0.25"/>
    <row r="15038" ht="15" customHeight="1" x14ac:dyDescent="0.25"/>
    <row r="15039" ht="15" customHeight="1" x14ac:dyDescent="0.25"/>
    <row r="15040" ht="15" customHeight="1" x14ac:dyDescent="0.25"/>
    <row r="15041" ht="15" customHeight="1" x14ac:dyDescent="0.25"/>
    <row r="15042" ht="15" customHeight="1" x14ac:dyDescent="0.25"/>
    <row r="15043" ht="15" customHeight="1" x14ac:dyDescent="0.25"/>
    <row r="15044" ht="15" customHeight="1" x14ac:dyDescent="0.25"/>
    <row r="15045" ht="15" customHeight="1" x14ac:dyDescent="0.25"/>
    <row r="15046" ht="15" customHeight="1" x14ac:dyDescent="0.25"/>
    <row r="15047" ht="15" customHeight="1" x14ac:dyDescent="0.25"/>
    <row r="15048" ht="15" customHeight="1" x14ac:dyDescent="0.25"/>
    <row r="15049" ht="15" customHeight="1" x14ac:dyDescent="0.25"/>
    <row r="15050" ht="15" customHeight="1" x14ac:dyDescent="0.25"/>
    <row r="15051" ht="15" customHeight="1" x14ac:dyDescent="0.25"/>
    <row r="15052" ht="15" customHeight="1" x14ac:dyDescent="0.25"/>
    <row r="15053" ht="15" customHeight="1" x14ac:dyDescent="0.25"/>
    <row r="15054" ht="15" customHeight="1" x14ac:dyDescent="0.25"/>
    <row r="15055" ht="15" customHeight="1" x14ac:dyDescent="0.25"/>
    <row r="15056" ht="15" customHeight="1" x14ac:dyDescent="0.25"/>
    <row r="15057" ht="15" customHeight="1" x14ac:dyDescent="0.25"/>
    <row r="15058" ht="15" customHeight="1" x14ac:dyDescent="0.25"/>
    <row r="15059" ht="15" customHeight="1" x14ac:dyDescent="0.25"/>
    <row r="15060" ht="15" customHeight="1" x14ac:dyDescent="0.25"/>
    <row r="15061" ht="15" customHeight="1" x14ac:dyDescent="0.25"/>
    <row r="15062" ht="15" customHeight="1" x14ac:dyDescent="0.25"/>
    <row r="15063" ht="15" customHeight="1" x14ac:dyDescent="0.25"/>
    <row r="15064" ht="15" customHeight="1" x14ac:dyDescent="0.25"/>
    <row r="15065" ht="15" customHeight="1" x14ac:dyDescent="0.25"/>
    <row r="15066" ht="15" customHeight="1" x14ac:dyDescent="0.25"/>
    <row r="15067" ht="15" customHeight="1" x14ac:dyDescent="0.25"/>
    <row r="15068" ht="15" customHeight="1" x14ac:dyDescent="0.25"/>
    <row r="15069" ht="15" customHeight="1" x14ac:dyDescent="0.25"/>
    <row r="15070" ht="15" customHeight="1" x14ac:dyDescent="0.25"/>
    <row r="15071" ht="15" customHeight="1" x14ac:dyDescent="0.25"/>
    <row r="15072" ht="15" customHeight="1" x14ac:dyDescent="0.25"/>
    <row r="15073" ht="15" customHeight="1" x14ac:dyDescent="0.25"/>
    <row r="15074" ht="15" customHeight="1" x14ac:dyDescent="0.25"/>
    <row r="15075" ht="15" customHeight="1" x14ac:dyDescent="0.25"/>
    <row r="15076" ht="15" customHeight="1" x14ac:dyDescent="0.25"/>
    <row r="15077" ht="15" customHeight="1" x14ac:dyDescent="0.25"/>
    <row r="15078" ht="15" customHeight="1" x14ac:dyDescent="0.25"/>
    <row r="15079" ht="15" customHeight="1" x14ac:dyDescent="0.25"/>
    <row r="15080" ht="15" customHeight="1" x14ac:dyDescent="0.25"/>
    <row r="15081" ht="15" customHeight="1" x14ac:dyDescent="0.25"/>
    <row r="15082" ht="15" customHeight="1" x14ac:dyDescent="0.25"/>
    <row r="15083" ht="15" customHeight="1" x14ac:dyDescent="0.25"/>
    <row r="15084" ht="15" customHeight="1" x14ac:dyDescent="0.25"/>
    <row r="15085" ht="15" customHeight="1" x14ac:dyDescent="0.25"/>
    <row r="15086" ht="15" customHeight="1" x14ac:dyDescent="0.25"/>
    <row r="15087" ht="15" customHeight="1" x14ac:dyDescent="0.25"/>
    <row r="15088" ht="15" customHeight="1" x14ac:dyDescent="0.25"/>
    <row r="15089" ht="15" customHeight="1" x14ac:dyDescent="0.25"/>
    <row r="15090" ht="15" customHeight="1" x14ac:dyDescent="0.25"/>
    <row r="15091" ht="15" customHeight="1" x14ac:dyDescent="0.25"/>
    <row r="15092" ht="15" customHeight="1" x14ac:dyDescent="0.25"/>
    <row r="15093" ht="15" customHeight="1" x14ac:dyDescent="0.25"/>
    <row r="15094" ht="15" customHeight="1" x14ac:dyDescent="0.25"/>
    <row r="15095" ht="15" customHeight="1" x14ac:dyDescent="0.25"/>
    <row r="15096" ht="15" customHeight="1" x14ac:dyDescent="0.25"/>
    <row r="15097" ht="15" customHeight="1" x14ac:dyDescent="0.25"/>
    <row r="15098" ht="15" customHeight="1" x14ac:dyDescent="0.25"/>
    <row r="15099" ht="15" customHeight="1" x14ac:dyDescent="0.25"/>
    <row r="15100" ht="15" customHeight="1" x14ac:dyDescent="0.25"/>
    <row r="15101" ht="15" customHeight="1" x14ac:dyDescent="0.25"/>
    <row r="15102" ht="15" customHeight="1" x14ac:dyDescent="0.25"/>
    <row r="15103" ht="15" customHeight="1" x14ac:dyDescent="0.25"/>
    <row r="15104" ht="15" customHeight="1" x14ac:dyDescent="0.25"/>
    <row r="15105" ht="15" customHeight="1" x14ac:dyDescent="0.25"/>
    <row r="15106" ht="15" customHeight="1" x14ac:dyDescent="0.25"/>
    <row r="15107" ht="15" customHeight="1" x14ac:dyDescent="0.25"/>
    <row r="15108" ht="15" customHeight="1" x14ac:dyDescent="0.25"/>
    <row r="15109" ht="15" customHeight="1" x14ac:dyDescent="0.25"/>
    <row r="15110" ht="15" customHeight="1" x14ac:dyDescent="0.25"/>
    <row r="15111" ht="15" customHeight="1" x14ac:dyDescent="0.25"/>
    <row r="15112" ht="15" customHeight="1" x14ac:dyDescent="0.25"/>
    <row r="15113" ht="15" customHeight="1" x14ac:dyDescent="0.25"/>
    <row r="15114" ht="15" customHeight="1" x14ac:dyDescent="0.25"/>
    <row r="15115" ht="15" customHeight="1" x14ac:dyDescent="0.25"/>
    <row r="15116" ht="15" customHeight="1" x14ac:dyDescent="0.25"/>
    <row r="15117" ht="15" customHeight="1" x14ac:dyDescent="0.25"/>
    <row r="15118" ht="15" customHeight="1" x14ac:dyDescent="0.25"/>
    <row r="15119" ht="15" customHeight="1" x14ac:dyDescent="0.25"/>
    <row r="15120" ht="15" customHeight="1" x14ac:dyDescent="0.25"/>
    <row r="15121" ht="15" customHeight="1" x14ac:dyDescent="0.25"/>
    <row r="15122" ht="15" customHeight="1" x14ac:dyDescent="0.25"/>
    <row r="15123" ht="15" customHeight="1" x14ac:dyDescent="0.25"/>
    <row r="15124" ht="15" customHeight="1" x14ac:dyDescent="0.25"/>
    <row r="15125" ht="15" customHeight="1" x14ac:dyDescent="0.25"/>
    <row r="15126" ht="15" customHeight="1" x14ac:dyDescent="0.25"/>
    <row r="15127" ht="15" customHeight="1" x14ac:dyDescent="0.25"/>
    <row r="15128" ht="15" customHeight="1" x14ac:dyDescent="0.25"/>
    <row r="15129" ht="15" customHeight="1" x14ac:dyDescent="0.25"/>
    <row r="15130" ht="15" customHeight="1" x14ac:dyDescent="0.25"/>
    <row r="15131" ht="15" customHeight="1" x14ac:dyDescent="0.25"/>
    <row r="15132" ht="15" customHeight="1" x14ac:dyDescent="0.25"/>
    <row r="15133" ht="15" customHeight="1" x14ac:dyDescent="0.25"/>
    <row r="15134" ht="15" customHeight="1" x14ac:dyDescent="0.25"/>
    <row r="15135" ht="15" customHeight="1" x14ac:dyDescent="0.25"/>
    <row r="15136" ht="15" customHeight="1" x14ac:dyDescent="0.25"/>
    <row r="15137" ht="15" customHeight="1" x14ac:dyDescent="0.25"/>
    <row r="15138" ht="15" customHeight="1" x14ac:dyDescent="0.25"/>
    <row r="15139" ht="15" customHeight="1" x14ac:dyDescent="0.25"/>
    <row r="15140" ht="15" customHeight="1" x14ac:dyDescent="0.25"/>
    <row r="15141" ht="15" customHeight="1" x14ac:dyDescent="0.25"/>
    <row r="15142" ht="15" customHeight="1" x14ac:dyDescent="0.25"/>
    <row r="15143" ht="15" customHeight="1" x14ac:dyDescent="0.25"/>
    <row r="15144" ht="15" customHeight="1" x14ac:dyDescent="0.25"/>
    <row r="15145" ht="15" customHeight="1" x14ac:dyDescent="0.25"/>
    <row r="15146" ht="15" customHeight="1" x14ac:dyDescent="0.25"/>
    <row r="15147" ht="15" customHeight="1" x14ac:dyDescent="0.25"/>
    <row r="15148" ht="15" customHeight="1" x14ac:dyDescent="0.25"/>
    <row r="15149" ht="15" customHeight="1" x14ac:dyDescent="0.25"/>
    <row r="15150" ht="15" customHeight="1" x14ac:dyDescent="0.25"/>
    <row r="15151" ht="15" customHeight="1" x14ac:dyDescent="0.25"/>
    <row r="15152" ht="15" customHeight="1" x14ac:dyDescent="0.25"/>
    <row r="15153" ht="15" customHeight="1" x14ac:dyDescent="0.25"/>
    <row r="15154" ht="15" customHeight="1" x14ac:dyDescent="0.25"/>
    <row r="15155" ht="15" customHeight="1" x14ac:dyDescent="0.25"/>
    <row r="15156" ht="15" customHeight="1" x14ac:dyDescent="0.25"/>
    <row r="15157" ht="15" customHeight="1" x14ac:dyDescent="0.25"/>
    <row r="15158" ht="15" customHeight="1" x14ac:dyDescent="0.25"/>
    <row r="15159" ht="15" customHeight="1" x14ac:dyDescent="0.25"/>
    <row r="15160" ht="15" customHeight="1" x14ac:dyDescent="0.25"/>
    <row r="15161" ht="15" customHeight="1" x14ac:dyDescent="0.25"/>
    <row r="15162" ht="15" customHeight="1" x14ac:dyDescent="0.25"/>
    <row r="15163" ht="15" customHeight="1" x14ac:dyDescent="0.25"/>
    <row r="15164" ht="15" customHeight="1" x14ac:dyDescent="0.25"/>
    <row r="15165" ht="15" customHeight="1" x14ac:dyDescent="0.25"/>
    <row r="15166" ht="15" customHeight="1" x14ac:dyDescent="0.25"/>
    <row r="15167" ht="15" customHeight="1" x14ac:dyDescent="0.25"/>
    <row r="15168" ht="15" customHeight="1" x14ac:dyDescent="0.25"/>
    <row r="15169" ht="15" customHeight="1" x14ac:dyDescent="0.25"/>
    <row r="15170" ht="15" customHeight="1" x14ac:dyDescent="0.25"/>
    <row r="15171" ht="15" customHeight="1" x14ac:dyDescent="0.25"/>
    <row r="15172" ht="15" customHeight="1" x14ac:dyDescent="0.25"/>
    <row r="15173" ht="15" customHeight="1" x14ac:dyDescent="0.25"/>
    <row r="15174" ht="15" customHeight="1" x14ac:dyDescent="0.25"/>
    <row r="15175" ht="15" customHeight="1" x14ac:dyDescent="0.25"/>
    <row r="15176" ht="15" customHeight="1" x14ac:dyDescent="0.25"/>
    <row r="15177" ht="15" customHeight="1" x14ac:dyDescent="0.25"/>
    <row r="15178" ht="15" customHeight="1" x14ac:dyDescent="0.25"/>
    <row r="15179" ht="15" customHeight="1" x14ac:dyDescent="0.25"/>
    <row r="15180" ht="15" customHeight="1" x14ac:dyDescent="0.25"/>
    <row r="15181" ht="15" customHeight="1" x14ac:dyDescent="0.25"/>
    <row r="15182" ht="15" customHeight="1" x14ac:dyDescent="0.25"/>
    <row r="15183" ht="15" customHeight="1" x14ac:dyDescent="0.25"/>
    <row r="15184" ht="15" customHeight="1" x14ac:dyDescent="0.25"/>
    <row r="15185" ht="15" customHeight="1" x14ac:dyDescent="0.25"/>
    <row r="15186" ht="15" customHeight="1" x14ac:dyDescent="0.25"/>
    <row r="15187" ht="15" customHeight="1" x14ac:dyDescent="0.25"/>
    <row r="15188" ht="15" customHeight="1" x14ac:dyDescent="0.25"/>
    <row r="15189" ht="15" customHeight="1" x14ac:dyDescent="0.25"/>
    <row r="15190" ht="15" customHeight="1" x14ac:dyDescent="0.25"/>
    <row r="15191" ht="15" customHeight="1" x14ac:dyDescent="0.25"/>
    <row r="15192" ht="15" customHeight="1" x14ac:dyDescent="0.25"/>
    <row r="15193" ht="15" customHeight="1" x14ac:dyDescent="0.25"/>
    <row r="15194" ht="15" customHeight="1" x14ac:dyDescent="0.25"/>
    <row r="15195" ht="15" customHeight="1" x14ac:dyDescent="0.25"/>
    <row r="15196" ht="15" customHeight="1" x14ac:dyDescent="0.25"/>
    <row r="15197" ht="15" customHeight="1" x14ac:dyDescent="0.25"/>
    <row r="15198" ht="15" customHeight="1" x14ac:dyDescent="0.25"/>
    <row r="15199" ht="15" customHeight="1" x14ac:dyDescent="0.25"/>
    <row r="15200" ht="15" customHeight="1" x14ac:dyDescent="0.25"/>
    <row r="15201" ht="15" customHeight="1" x14ac:dyDescent="0.25"/>
    <row r="15202" ht="15" customHeight="1" x14ac:dyDescent="0.25"/>
    <row r="15203" ht="15" customHeight="1" x14ac:dyDescent="0.25"/>
    <row r="15204" ht="15" customHeight="1" x14ac:dyDescent="0.25"/>
    <row r="15205" ht="15" customHeight="1" x14ac:dyDescent="0.25"/>
    <row r="15206" ht="15" customHeight="1" x14ac:dyDescent="0.25"/>
    <row r="15207" ht="15" customHeight="1" x14ac:dyDescent="0.25"/>
    <row r="15208" ht="15" customHeight="1" x14ac:dyDescent="0.25"/>
    <row r="15209" ht="15" customHeight="1" x14ac:dyDescent="0.25"/>
    <row r="15210" ht="15" customHeight="1" x14ac:dyDescent="0.25"/>
    <row r="15211" ht="15" customHeight="1" x14ac:dyDescent="0.25"/>
    <row r="15212" ht="15" customHeight="1" x14ac:dyDescent="0.25"/>
    <row r="15213" ht="15" customHeight="1" x14ac:dyDescent="0.25"/>
    <row r="15214" ht="15" customHeight="1" x14ac:dyDescent="0.25"/>
    <row r="15215" ht="15" customHeight="1" x14ac:dyDescent="0.25"/>
    <row r="15216" ht="15" customHeight="1" x14ac:dyDescent="0.25"/>
    <row r="15217" ht="15" customHeight="1" x14ac:dyDescent="0.25"/>
    <row r="15218" ht="15" customHeight="1" x14ac:dyDescent="0.25"/>
    <row r="15219" ht="15" customHeight="1" x14ac:dyDescent="0.25"/>
    <row r="15220" ht="15" customHeight="1" x14ac:dyDescent="0.25"/>
    <row r="15221" ht="15" customHeight="1" x14ac:dyDescent="0.25"/>
    <row r="15222" ht="15" customHeight="1" x14ac:dyDescent="0.25"/>
    <row r="15223" ht="15" customHeight="1" x14ac:dyDescent="0.25"/>
    <row r="15224" ht="15" customHeight="1" x14ac:dyDescent="0.25"/>
    <row r="15225" ht="15" customHeight="1" x14ac:dyDescent="0.25"/>
    <row r="15226" ht="15" customHeight="1" x14ac:dyDescent="0.25"/>
    <row r="15227" ht="15" customHeight="1" x14ac:dyDescent="0.25"/>
    <row r="15228" ht="15" customHeight="1" x14ac:dyDescent="0.25"/>
    <row r="15229" ht="15" customHeight="1" x14ac:dyDescent="0.25"/>
    <row r="15230" ht="15" customHeight="1" x14ac:dyDescent="0.25"/>
    <row r="15231" ht="15" customHeight="1" x14ac:dyDescent="0.25"/>
    <row r="15232" ht="15" customHeight="1" x14ac:dyDescent="0.25"/>
    <row r="15233" ht="15" customHeight="1" x14ac:dyDescent="0.25"/>
    <row r="15234" ht="15" customHeight="1" x14ac:dyDescent="0.25"/>
    <row r="15235" ht="15" customHeight="1" x14ac:dyDescent="0.25"/>
    <row r="15236" ht="15" customHeight="1" x14ac:dyDescent="0.25"/>
    <row r="15237" ht="15" customHeight="1" x14ac:dyDescent="0.25"/>
    <row r="15238" ht="15" customHeight="1" x14ac:dyDescent="0.25"/>
    <row r="15239" ht="15" customHeight="1" x14ac:dyDescent="0.25"/>
    <row r="15240" ht="15" customHeight="1" x14ac:dyDescent="0.25"/>
    <row r="15241" ht="15" customHeight="1" x14ac:dyDescent="0.25"/>
    <row r="15242" ht="15" customHeight="1" x14ac:dyDescent="0.25"/>
    <row r="15243" ht="15" customHeight="1" x14ac:dyDescent="0.25"/>
    <row r="15244" ht="15" customHeight="1" x14ac:dyDescent="0.25"/>
    <row r="15245" ht="15" customHeight="1" x14ac:dyDescent="0.25"/>
    <row r="15246" ht="15" customHeight="1" x14ac:dyDescent="0.25"/>
    <row r="15247" ht="15" customHeight="1" x14ac:dyDescent="0.25"/>
    <row r="15248" ht="15" customHeight="1" x14ac:dyDescent="0.25"/>
    <row r="15249" ht="15" customHeight="1" x14ac:dyDescent="0.25"/>
    <row r="15250" ht="15" customHeight="1" x14ac:dyDescent="0.25"/>
    <row r="15251" ht="15" customHeight="1" x14ac:dyDescent="0.25"/>
    <row r="15252" ht="15" customHeight="1" x14ac:dyDescent="0.25"/>
    <row r="15253" ht="15" customHeight="1" x14ac:dyDescent="0.25"/>
    <row r="15254" ht="15" customHeight="1" x14ac:dyDescent="0.25"/>
    <row r="15255" ht="15" customHeight="1" x14ac:dyDescent="0.25"/>
    <row r="15256" ht="15" customHeight="1" x14ac:dyDescent="0.25"/>
    <row r="15257" ht="15" customHeight="1" x14ac:dyDescent="0.25"/>
    <row r="15258" ht="15" customHeight="1" x14ac:dyDescent="0.25"/>
    <row r="15259" ht="15" customHeight="1" x14ac:dyDescent="0.25"/>
    <row r="15260" ht="15" customHeight="1" x14ac:dyDescent="0.25"/>
    <row r="15261" ht="15" customHeight="1" x14ac:dyDescent="0.25"/>
    <row r="15262" ht="15" customHeight="1" x14ac:dyDescent="0.25"/>
    <row r="15263" ht="15" customHeight="1" x14ac:dyDescent="0.25"/>
    <row r="15264" ht="15" customHeight="1" x14ac:dyDescent="0.25"/>
    <row r="15265" ht="15" customHeight="1" x14ac:dyDescent="0.25"/>
    <row r="15266" ht="15" customHeight="1" x14ac:dyDescent="0.25"/>
    <row r="15267" ht="15" customHeight="1" x14ac:dyDescent="0.25"/>
    <row r="15268" ht="15" customHeight="1" x14ac:dyDescent="0.25"/>
    <row r="15269" ht="15" customHeight="1" x14ac:dyDescent="0.25"/>
    <row r="15270" ht="15" customHeight="1" x14ac:dyDescent="0.25"/>
    <row r="15271" ht="15" customHeight="1" x14ac:dyDescent="0.25"/>
    <row r="15272" ht="15" customHeight="1" x14ac:dyDescent="0.25"/>
    <row r="15273" ht="15" customHeight="1" x14ac:dyDescent="0.25"/>
    <row r="15274" ht="15" customHeight="1" x14ac:dyDescent="0.25"/>
    <row r="15275" ht="15" customHeight="1" x14ac:dyDescent="0.25"/>
    <row r="15276" ht="15" customHeight="1" x14ac:dyDescent="0.25"/>
    <row r="15277" ht="15" customHeight="1" x14ac:dyDescent="0.25"/>
    <row r="15278" ht="15" customHeight="1" x14ac:dyDescent="0.25"/>
    <row r="15279" ht="15" customHeight="1" x14ac:dyDescent="0.25"/>
    <row r="15280" ht="15" customHeight="1" x14ac:dyDescent="0.25"/>
    <row r="15281" ht="15" customHeight="1" x14ac:dyDescent="0.25"/>
    <row r="15282" ht="15" customHeight="1" x14ac:dyDescent="0.25"/>
    <row r="15283" ht="15" customHeight="1" x14ac:dyDescent="0.25"/>
    <row r="15284" ht="15" customHeight="1" x14ac:dyDescent="0.25"/>
    <row r="15285" ht="15" customHeight="1" x14ac:dyDescent="0.25"/>
    <row r="15286" ht="15" customHeight="1" x14ac:dyDescent="0.25"/>
    <row r="15287" ht="15" customHeight="1" x14ac:dyDescent="0.25"/>
    <row r="15288" ht="15" customHeight="1" x14ac:dyDescent="0.25"/>
    <row r="15289" ht="15" customHeight="1" x14ac:dyDescent="0.25"/>
    <row r="15290" ht="15" customHeight="1" x14ac:dyDescent="0.25"/>
    <row r="15291" ht="15" customHeight="1" x14ac:dyDescent="0.25"/>
    <row r="15292" ht="15" customHeight="1" x14ac:dyDescent="0.25"/>
    <row r="15293" ht="15" customHeight="1" x14ac:dyDescent="0.25"/>
    <row r="15294" ht="15" customHeight="1" x14ac:dyDescent="0.25"/>
    <row r="15295" ht="15" customHeight="1" x14ac:dyDescent="0.25"/>
    <row r="15296" ht="15" customHeight="1" x14ac:dyDescent="0.25"/>
    <row r="15297" ht="15" customHeight="1" x14ac:dyDescent="0.25"/>
    <row r="15298" ht="15" customHeight="1" x14ac:dyDescent="0.25"/>
    <row r="15299" ht="15" customHeight="1" x14ac:dyDescent="0.25"/>
    <row r="15300" ht="15" customHeight="1" x14ac:dyDescent="0.25"/>
    <row r="15301" ht="15" customHeight="1" x14ac:dyDescent="0.25"/>
    <row r="15302" ht="15" customHeight="1" x14ac:dyDescent="0.25"/>
    <row r="15303" ht="15" customHeight="1" x14ac:dyDescent="0.25"/>
    <row r="15304" ht="15" customHeight="1" x14ac:dyDescent="0.25"/>
    <row r="15305" ht="15" customHeight="1" x14ac:dyDescent="0.25"/>
    <row r="15306" ht="15" customHeight="1" x14ac:dyDescent="0.25"/>
    <row r="15307" ht="15" customHeight="1" x14ac:dyDescent="0.25"/>
    <row r="15308" ht="15" customHeight="1" x14ac:dyDescent="0.25"/>
    <row r="15309" ht="15" customHeight="1" x14ac:dyDescent="0.25"/>
    <row r="15310" ht="15" customHeight="1" x14ac:dyDescent="0.25"/>
    <row r="15311" ht="15" customHeight="1" x14ac:dyDescent="0.25"/>
    <row r="15312" ht="15" customHeight="1" x14ac:dyDescent="0.25"/>
    <row r="15313" ht="15" customHeight="1" x14ac:dyDescent="0.25"/>
    <row r="15314" ht="15" customHeight="1" x14ac:dyDescent="0.25"/>
    <row r="15315" ht="15" customHeight="1" x14ac:dyDescent="0.25"/>
    <row r="15316" ht="15" customHeight="1" x14ac:dyDescent="0.25"/>
    <row r="15317" ht="15" customHeight="1" x14ac:dyDescent="0.25"/>
    <row r="15318" ht="15" customHeight="1" x14ac:dyDescent="0.25"/>
    <row r="15319" ht="15" customHeight="1" x14ac:dyDescent="0.25"/>
    <row r="15320" ht="15" customHeight="1" x14ac:dyDescent="0.25"/>
    <row r="15321" ht="15" customHeight="1" x14ac:dyDescent="0.25"/>
    <row r="15322" ht="15" customHeight="1" x14ac:dyDescent="0.25"/>
    <row r="15323" ht="15" customHeight="1" x14ac:dyDescent="0.25"/>
    <row r="15324" ht="15" customHeight="1" x14ac:dyDescent="0.25"/>
    <row r="15325" ht="15" customHeight="1" x14ac:dyDescent="0.25"/>
    <row r="15326" ht="15" customHeight="1" x14ac:dyDescent="0.25"/>
    <row r="15327" ht="15" customHeight="1" x14ac:dyDescent="0.25"/>
    <row r="15328" ht="15" customHeight="1" x14ac:dyDescent="0.25"/>
    <row r="15329" ht="15" customHeight="1" x14ac:dyDescent="0.25"/>
    <row r="15330" ht="15" customHeight="1" x14ac:dyDescent="0.25"/>
    <row r="15331" ht="15" customHeight="1" x14ac:dyDescent="0.25"/>
    <row r="15332" ht="15" customHeight="1" x14ac:dyDescent="0.25"/>
    <row r="15333" ht="15" customHeight="1" x14ac:dyDescent="0.25"/>
    <row r="15334" ht="15" customHeight="1" x14ac:dyDescent="0.25"/>
    <row r="15335" ht="15" customHeight="1" x14ac:dyDescent="0.25"/>
    <row r="15336" ht="15" customHeight="1" x14ac:dyDescent="0.25"/>
    <row r="15337" ht="15" customHeight="1" x14ac:dyDescent="0.25"/>
    <row r="15338" ht="15" customHeight="1" x14ac:dyDescent="0.25"/>
    <row r="15339" ht="15" customHeight="1" x14ac:dyDescent="0.25"/>
    <row r="15340" ht="15" customHeight="1" x14ac:dyDescent="0.25"/>
    <row r="15341" ht="15" customHeight="1" x14ac:dyDescent="0.25"/>
    <row r="15342" ht="15" customHeight="1" x14ac:dyDescent="0.25"/>
    <row r="15343" ht="15" customHeight="1" x14ac:dyDescent="0.25"/>
    <row r="15344" ht="15" customHeight="1" x14ac:dyDescent="0.25"/>
    <row r="15345" ht="15" customHeight="1" x14ac:dyDescent="0.25"/>
    <row r="15346" ht="15" customHeight="1" x14ac:dyDescent="0.25"/>
    <row r="15347" ht="15" customHeight="1" x14ac:dyDescent="0.25"/>
    <row r="15348" ht="15" customHeight="1" x14ac:dyDescent="0.25"/>
    <row r="15349" ht="15" customHeight="1" x14ac:dyDescent="0.25"/>
    <row r="15350" ht="15" customHeight="1" x14ac:dyDescent="0.25"/>
    <row r="15351" ht="15" customHeight="1" x14ac:dyDescent="0.25"/>
    <row r="15352" ht="15" customHeight="1" x14ac:dyDescent="0.25"/>
    <row r="15353" ht="15" customHeight="1" x14ac:dyDescent="0.25"/>
    <row r="15354" ht="15" customHeight="1" x14ac:dyDescent="0.25"/>
    <row r="15355" ht="15" customHeight="1" x14ac:dyDescent="0.25"/>
    <row r="15356" ht="15" customHeight="1" x14ac:dyDescent="0.25"/>
    <row r="15357" ht="15" customHeight="1" x14ac:dyDescent="0.25"/>
    <row r="15358" ht="15" customHeight="1" x14ac:dyDescent="0.25"/>
    <row r="15359" ht="15" customHeight="1" x14ac:dyDescent="0.25"/>
    <row r="15360" ht="15" customHeight="1" x14ac:dyDescent="0.25"/>
    <row r="15361" ht="15" customHeight="1" x14ac:dyDescent="0.25"/>
    <row r="15362" ht="15" customHeight="1" x14ac:dyDescent="0.25"/>
    <row r="15363" ht="15" customHeight="1" x14ac:dyDescent="0.25"/>
    <row r="15364" ht="15" customHeight="1" x14ac:dyDescent="0.25"/>
    <row r="15365" ht="15" customHeight="1" x14ac:dyDescent="0.25"/>
    <row r="15366" ht="15" customHeight="1" x14ac:dyDescent="0.25"/>
    <row r="15367" ht="15" customHeight="1" x14ac:dyDescent="0.25"/>
    <row r="15368" ht="15" customHeight="1" x14ac:dyDescent="0.25"/>
    <row r="15369" ht="15" customHeight="1" x14ac:dyDescent="0.25"/>
    <row r="15370" ht="15" customHeight="1" x14ac:dyDescent="0.25"/>
    <row r="15371" ht="15" customHeight="1" x14ac:dyDescent="0.25"/>
    <row r="15372" ht="15" customHeight="1" x14ac:dyDescent="0.25"/>
    <row r="15373" ht="15" customHeight="1" x14ac:dyDescent="0.25"/>
    <row r="15374" ht="15" customHeight="1" x14ac:dyDescent="0.25"/>
    <row r="15375" ht="15" customHeight="1" x14ac:dyDescent="0.25"/>
    <row r="15376" ht="15" customHeight="1" x14ac:dyDescent="0.25"/>
    <row r="15377" ht="15" customHeight="1" x14ac:dyDescent="0.25"/>
    <row r="15378" ht="15" customHeight="1" x14ac:dyDescent="0.25"/>
    <row r="15379" ht="15" customHeight="1" x14ac:dyDescent="0.25"/>
    <row r="15380" ht="15" customHeight="1" x14ac:dyDescent="0.25"/>
    <row r="15381" ht="15" customHeight="1" x14ac:dyDescent="0.25"/>
    <row r="15382" ht="15" customHeight="1" x14ac:dyDescent="0.25"/>
    <row r="15383" ht="15" customHeight="1" x14ac:dyDescent="0.25"/>
    <row r="15384" ht="15" customHeight="1" x14ac:dyDescent="0.25"/>
    <row r="15385" ht="15" customHeight="1" x14ac:dyDescent="0.25"/>
    <row r="15386" ht="15" customHeight="1" x14ac:dyDescent="0.25"/>
    <row r="15387" ht="15" customHeight="1" x14ac:dyDescent="0.25"/>
    <row r="15388" ht="15" customHeight="1" x14ac:dyDescent="0.25"/>
    <row r="15389" ht="15" customHeight="1" x14ac:dyDescent="0.25"/>
    <row r="15390" ht="15" customHeight="1" x14ac:dyDescent="0.25"/>
    <row r="15391" ht="15" customHeight="1" x14ac:dyDescent="0.25"/>
    <row r="15392" ht="15" customHeight="1" x14ac:dyDescent="0.25"/>
    <row r="15393" ht="15" customHeight="1" x14ac:dyDescent="0.25"/>
    <row r="15394" ht="15" customHeight="1" x14ac:dyDescent="0.25"/>
    <row r="15395" ht="15" customHeight="1" x14ac:dyDescent="0.25"/>
    <row r="15396" ht="15" customHeight="1" x14ac:dyDescent="0.25"/>
    <row r="15397" ht="15" customHeight="1" x14ac:dyDescent="0.25"/>
    <row r="15398" ht="15" customHeight="1" x14ac:dyDescent="0.25"/>
    <row r="15399" ht="15" customHeight="1" x14ac:dyDescent="0.25"/>
    <row r="15400" ht="15" customHeight="1" x14ac:dyDescent="0.25"/>
    <row r="15401" ht="15" customHeight="1" x14ac:dyDescent="0.25"/>
    <row r="15402" ht="15" customHeight="1" x14ac:dyDescent="0.25"/>
    <row r="15403" ht="15" customHeight="1" x14ac:dyDescent="0.25"/>
    <row r="15404" ht="15" customHeight="1" x14ac:dyDescent="0.25"/>
    <row r="15405" ht="15" customHeight="1" x14ac:dyDescent="0.25"/>
    <row r="15406" ht="15" customHeight="1" x14ac:dyDescent="0.25"/>
    <row r="15407" ht="15" customHeight="1" x14ac:dyDescent="0.25"/>
    <row r="15408" ht="15" customHeight="1" x14ac:dyDescent="0.25"/>
    <row r="15409" ht="15" customHeight="1" x14ac:dyDescent="0.25"/>
    <row r="15410" ht="15" customHeight="1" x14ac:dyDescent="0.25"/>
    <row r="15411" ht="15" customHeight="1" x14ac:dyDescent="0.25"/>
    <row r="15412" ht="15" customHeight="1" x14ac:dyDescent="0.25"/>
    <row r="15413" ht="15" customHeight="1" x14ac:dyDescent="0.25"/>
    <row r="15414" ht="15" customHeight="1" x14ac:dyDescent="0.25"/>
    <row r="15415" ht="15" customHeight="1" x14ac:dyDescent="0.25"/>
    <row r="15416" ht="15" customHeight="1" x14ac:dyDescent="0.25"/>
    <row r="15417" ht="15" customHeight="1" x14ac:dyDescent="0.25"/>
    <row r="15418" ht="15" customHeight="1" x14ac:dyDescent="0.25"/>
    <row r="15419" ht="15" customHeight="1" x14ac:dyDescent="0.25"/>
    <row r="15420" ht="15" customHeight="1" x14ac:dyDescent="0.25"/>
    <row r="15421" ht="15" customHeight="1" x14ac:dyDescent="0.25"/>
    <row r="15422" ht="15" customHeight="1" x14ac:dyDescent="0.25"/>
    <row r="15423" ht="15" customHeight="1" x14ac:dyDescent="0.25"/>
    <row r="15424" ht="15" customHeight="1" x14ac:dyDescent="0.25"/>
    <row r="15425" ht="15" customHeight="1" x14ac:dyDescent="0.25"/>
    <row r="15426" ht="15" customHeight="1" x14ac:dyDescent="0.25"/>
    <row r="15427" ht="15" customHeight="1" x14ac:dyDescent="0.25"/>
    <row r="15428" ht="15" customHeight="1" x14ac:dyDescent="0.25"/>
    <row r="15429" ht="15" customHeight="1" x14ac:dyDescent="0.25"/>
    <row r="15430" ht="15" customHeight="1" x14ac:dyDescent="0.25"/>
    <row r="15431" ht="15" customHeight="1" x14ac:dyDescent="0.25"/>
    <row r="15432" ht="15" customHeight="1" x14ac:dyDescent="0.25"/>
    <row r="15433" ht="15" customHeight="1" x14ac:dyDescent="0.25"/>
    <row r="15434" ht="15" customHeight="1" x14ac:dyDescent="0.25"/>
    <row r="15435" ht="15" customHeight="1" x14ac:dyDescent="0.25"/>
    <row r="15436" ht="15" customHeight="1" x14ac:dyDescent="0.25"/>
    <row r="15437" ht="15" customHeight="1" x14ac:dyDescent="0.25"/>
    <row r="15438" ht="15" customHeight="1" x14ac:dyDescent="0.25"/>
    <row r="15439" ht="15" customHeight="1" x14ac:dyDescent="0.25"/>
    <row r="15440" ht="15" customHeight="1" x14ac:dyDescent="0.25"/>
    <row r="15441" ht="15" customHeight="1" x14ac:dyDescent="0.25"/>
    <row r="15442" ht="15" customHeight="1" x14ac:dyDescent="0.25"/>
    <row r="15443" ht="15" customHeight="1" x14ac:dyDescent="0.25"/>
    <row r="15444" ht="15" customHeight="1" x14ac:dyDescent="0.25"/>
    <row r="15445" ht="15" customHeight="1" x14ac:dyDescent="0.25"/>
    <row r="15446" ht="15" customHeight="1" x14ac:dyDescent="0.25"/>
    <row r="15447" ht="15" customHeight="1" x14ac:dyDescent="0.25"/>
    <row r="15448" ht="15" customHeight="1" x14ac:dyDescent="0.25"/>
    <row r="15449" ht="15" customHeight="1" x14ac:dyDescent="0.25"/>
    <row r="15450" ht="15" customHeight="1" x14ac:dyDescent="0.25"/>
    <row r="15451" ht="15" customHeight="1" x14ac:dyDescent="0.25"/>
    <row r="15452" ht="15" customHeight="1" x14ac:dyDescent="0.25"/>
    <row r="15453" ht="15" customHeight="1" x14ac:dyDescent="0.25"/>
    <row r="15454" ht="15" customHeight="1" x14ac:dyDescent="0.25"/>
    <row r="15455" ht="15" customHeight="1" x14ac:dyDescent="0.25"/>
    <row r="15456" ht="15" customHeight="1" x14ac:dyDescent="0.25"/>
    <row r="15457" ht="15" customHeight="1" x14ac:dyDescent="0.25"/>
    <row r="15458" ht="15" customHeight="1" x14ac:dyDescent="0.25"/>
    <row r="15459" ht="15" customHeight="1" x14ac:dyDescent="0.25"/>
    <row r="15460" ht="15" customHeight="1" x14ac:dyDescent="0.25"/>
    <row r="15461" ht="15" customHeight="1" x14ac:dyDescent="0.25"/>
    <row r="15462" ht="15" customHeight="1" x14ac:dyDescent="0.25"/>
    <row r="15463" ht="15" customHeight="1" x14ac:dyDescent="0.25"/>
    <row r="15464" ht="15" customHeight="1" x14ac:dyDescent="0.25"/>
    <row r="15465" ht="15" customHeight="1" x14ac:dyDescent="0.25"/>
    <row r="15466" ht="15" customHeight="1" x14ac:dyDescent="0.25"/>
    <row r="15467" ht="15" customHeight="1" x14ac:dyDescent="0.25"/>
    <row r="15468" ht="15" customHeight="1" x14ac:dyDescent="0.25"/>
    <row r="15469" ht="15" customHeight="1" x14ac:dyDescent="0.25"/>
    <row r="15470" ht="15" customHeight="1" x14ac:dyDescent="0.25"/>
    <row r="15471" ht="15" customHeight="1" x14ac:dyDescent="0.25"/>
    <row r="15472" ht="15" customHeight="1" x14ac:dyDescent="0.25"/>
    <row r="15473" ht="15" customHeight="1" x14ac:dyDescent="0.25"/>
    <row r="15474" ht="15" customHeight="1" x14ac:dyDescent="0.25"/>
    <row r="15475" ht="15" customHeight="1" x14ac:dyDescent="0.25"/>
    <row r="15476" ht="15" customHeight="1" x14ac:dyDescent="0.25"/>
    <row r="15477" ht="15" customHeight="1" x14ac:dyDescent="0.25"/>
    <row r="15478" ht="15" customHeight="1" x14ac:dyDescent="0.25"/>
    <row r="15479" ht="15" customHeight="1" x14ac:dyDescent="0.25"/>
    <row r="15480" ht="15" customHeight="1" x14ac:dyDescent="0.25"/>
    <row r="15481" ht="15" customHeight="1" x14ac:dyDescent="0.25"/>
    <row r="15482" ht="15" customHeight="1" x14ac:dyDescent="0.25"/>
    <row r="15483" ht="15" customHeight="1" x14ac:dyDescent="0.25"/>
    <row r="15484" ht="15" customHeight="1" x14ac:dyDescent="0.25"/>
    <row r="15485" ht="15" customHeight="1" x14ac:dyDescent="0.25"/>
    <row r="15486" ht="15" customHeight="1" x14ac:dyDescent="0.25"/>
    <row r="15487" ht="15" customHeight="1" x14ac:dyDescent="0.25"/>
    <row r="15488" ht="15" customHeight="1" x14ac:dyDescent="0.25"/>
    <row r="15489" ht="15" customHeight="1" x14ac:dyDescent="0.25"/>
    <row r="15490" ht="15" customHeight="1" x14ac:dyDescent="0.25"/>
    <row r="15491" ht="15" customHeight="1" x14ac:dyDescent="0.25"/>
    <row r="15492" ht="15" customHeight="1" x14ac:dyDescent="0.25"/>
    <row r="15493" ht="15" customHeight="1" x14ac:dyDescent="0.25"/>
    <row r="15494" ht="15" customHeight="1" x14ac:dyDescent="0.25"/>
    <row r="15495" ht="15" customHeight="1" x14ac:dyDescent="0.25"/>
    <row r="15496" ht="15" customHeight="1" x14ac:dyDescent="0.25"/>
    <row r="15497" ht="15" customHeight="1" x14ac:dyDescent="0.25"/>
    <row r="15498" ht="15" customHeight="1" x14ac:dyDescent="0.25"/>
    <row r="15499" ht="15" customHeight="1" x14ac:dyDescent="0.25"/>
    <row r="15500" ht="15" customHeight="1" x14ac:dyDescent="0.25"/>
    <row r="15501" ht="15" customHeight="1" x14ac:dyDescent="0.25"/>
    <row r="15502" ht="15" customHeight="1" x14ac:dyDescent="0.25"/>
    <row r="15503" ht="15" customHeight="1" x14ac:dyDescent="0.25"/>
    <row r="15504" ht="15" customHeight="1" x14ac:dyDescent="0.25"/>
    <row r="15505" ht="15" customHeight="1" x14ac:dyDescent="0.25"/>
    <row r="15506" ht="15" customHeight="1" x14ac:dyDescent="0.25"/>
    <row r="15507" ht="15" customHeight="1" x14ac:dyDescent="0.25"/>
    <row r="15508" ht="15" customHeight="1" x14ac:dyDescent="0.25"/>
    <row r="15509" ht="15" customHeight="1" x14ac:dyDescent="0.25"/>
    <row r="15510" ht="15" customHeight="1" x14ac:dyDescent="0.25"/>
    <row r="15511" ht="15" customHeight="1" x14ac:dyDescent="0.25"/>
    <row r="15512" ht="15" customHeight="1" x14ac:dyDescent="0.25"/>
    <row r="15513" ht="15" customHeight="1" x14ac:dyDescent="0.25"/>
    <row r="15514" ht="15" customHeight="1" x14ac:dyDescent="0.25"/>
    <row r="15515" ht="15" customHeight="1" x14ac:dyDescent="0.25"/>
    <row r="15516" ht="15" customHeight="1" x14ac:dyDescent="0.25"/>
    <row r="15517" ht="15" customHeight="1" x14ac:dyDescent="0.25"/>
    <row r="15518" ht="15" customHeight="1" x14ac:dyDescent="0.25"/>
    <row r="15519" ht="15" customHeight="1" x14ac:dyDescent="0.25"/>
    <row r="15520" ht="15" customHeight="1" x14ac:dyDescent="0.25"/>
    <row r="15521" ht="15" customHeight="1" x14ac:dyDescent="0.25"/>
    <row r="15522" ht="15" customHeight="1" x14ac:dyDescent="0.25"/>
    <row r="15523" ht="15" customHeight="1" x14ac:dyDescent="0.25"/>
    <row r="15524" ht="15" customHeight="1" x14ac:dyDescent="0.25"/>
    <row r="15525" ht="15" customHeight="1" x14ac:dyDescent="0.25"/>
    <row r="15526" ht="15" customHeight="1" x14ac:dyDescent="0.25"/>
    <row r="15527" ht="15" customHeight="1" x14ac:dyDescent="0.25"/>
    <row r="15528" ht="15" customHeight="1" x14ac:dyDescent="0.25"/>
    <row r="15529" ht="15" customHeight="1" x14ac:dyDescent="0.25"/>
    <row r="15530" ht="15" customHeight="1" x14ac:dyDescent="0.25"/>
    <row r="15531" ht="15" customHeight="1" x14ac:dyDescent="0.25"/>
    <row r="15532" ht="15" customHeight="1" x14ac:dyDescent="0.25"/>
    <row r="15533" ht="15" customHeight="1" x14ac:dyDescent="0.25"/>
    <row r="15534" ht="15" customHeight="1" x14ac:dyDescent="0.25"/>
    <row r="15535" ht="15" customHeight="1" x14ac:dyDescent="0.25"/>
    <row r="15536" ht="15" customHeight="1" x14ac:dyDescent="0.25"/>
    <row r="15537" ht="15" customHeight="1" x14ac:dyDescent="0.25"/>
    <row r="15538" ht="15" customHeight="1" x14ac:dyDescent="0.25"/>
    <row r="15539" ht="15" customHeight="1" x14ac:dyDescent="0.25"/>
    <row r="15540" ht="15" customHeight="1" x14ac:dyDescent="0.25"/>
    <row r="15541" ht="15" customHeight="1" x14ac:dyDescent="0.25"/>
    <row r="15542" ht="15" customHeight="1" x14ac:dyDescent="0.25"/>
    <row r="15543" ht="15" customHeight="1" x14ac:dyDescent="0.25"/>
    <row r="15544" ht="15" customHeight="1" x14ac:dyDescent="0.25"/>
    <row r="15545" ht="15" customHeight="1" x14ac:dyDescent="0.25"/>
    <row r="15546" ht="15" customHeight="1" x14ac:dyDescent="0.25"/>
    <row r="15547" ht="15" customHeight="1" x14ac:dyDescent="0.25"/>
    <row r="15548" ht="15" customHeight="1" x14ac:dyDescent="0.25"/>
    <row r="15549" ht="15" customHeight="1" x14ac:dyDescent="0.25"/>
    <row r="15550" ht="15" customHeight="1" x14ac:dyDescent="0.25"/>
    <row r="15551" ht="15" customHeight="1" x14ac:dyDescent="0.25"/>
    <row r="15552" ht="15" customHeight="1" x14ac:dyDescent="0.25"/>
    <row r="15553" ht="15" customHeight="1" x14ac:dyDescent="0.25"/>
    <row r="15554" ht="15" customHeight="1" x14ac:dyDescent="0.25"/>
    <row r="15555" ht="15" customHeight="1" x14ac:dyDescent="0.25"/>
    <row r="15556" ht="15" customHeight="1" x14ac:dyDescent="0.25"/>
    <row r="15557" ht="15" customHeight="1" x14ac:dyDescent="0.25"/>
    <row r="15558" ht="15" customHeight="1" x14ac:dyDescent="0.25"/>
    <row r="15559" ht="15" customHeight="1" x14ac:dyDescent="0.25"/>
    <row r="15560" ht="15" customHeight="1" x14ac:dyDescent="0.25"/>
    <row r="15561" ht="15" customHeight="1" x14ac:dyDescent="0.25"/>
    <row r="15562" ht="15" customHeight="1" x14ac:dyDescent="0.25"/>
    <row r="15563" ht="15" customHeight="1" x14ac:dyDescent="0.25"/>
    <row r="15564" ht="15" customHeight="1" x14ac:dyDescent="0.25"/>
    <row r="15565" ht="15" customHeight="1" x14ac:dyDescent="0.25"/>
    <row r="15566" ht="15" customHeight="1" x14ac:dyDescent="0.25"/>
    <row r="15567" ht="15" customHeight="1" x14ac:dyDescent="0.25"/>
    <row r="15568" ht="15" customHeight="1" x14ac:dyDescent="0.25"/>
    <row r="15569" ht="15" customHeight="1" x14ac:dyDescent="0.25"/>
    <row r="15570" ht="15" customHeight="1" x14ac:dyDescent="0.25"/>
    <row r="15571" ht="15" customHeight="1" x14ac:dyDescent="0.25"/>
    <row r="15572" ht="15" customHeight="1" x14ac:dyDescent="0.25"/>
    <row r="15573" ht="15" customHeight="1" x14ac:dyDescent="0.25"/>
    <row r="15574" ht="15" customHeight="1" x14ac:dyDescent="0.25"/>
    <row r="15575" ht="15" customHeight="1" x14ac:dyDescent="0.25"/>
    <row r="15576" ht="15" customHeight="1" x14ac:dyDescent="0.25"/>
    <row r="15577" ht="15" customHeight="1" x14ac:dyDescent="0.25"/>
    <row r="15578" ht="15" customHeight="1" x14ac:dyDescent="0.25"/>
    <row r="15579" ht="15" customHeight="1" x14ac:dyDescent="0.25"/>
    <row r="15580" ht="15" customHeight="1" x14ac:dyDescent="0.25"/>
    <row r="15581" ht="15" customHeight="1" x14ac:dyDescent="0.25"/>
    <row r="15582" ht="15" customHeight="1" x14ac:dyDescent="0.25"/>
    <row r="15583" ht="15" customHeight="1" x14ac:dyDescent="0.25"/>
    <row r="15584" ht="15" customHeight="1" x14ac:dyDescent="0.25"/>
    <row r="15585" ht="15" customHeight="1" x14ac:dyDescent="0.25"/>
    <row r="15586" ht="15" customHeight="1" x14ac:dyDescent="0.25"/>
    <row r="15587" ht="15" customHeight="1" x14ac:dyDescent="0.25"/>
    <row r="15588" ht="15" customHeight="1" x14ac:dyDescent="0.25"/>
    <row r="15589" ht="15" customHeight="1" x14ac:dyDescent="0.25"/>
    <row r="15590" ht="15" customHeight="1" x14ac:dyDescent="0.25"/>
    <row r="15591" ht="15" customHeight="1" x14ac:dyDescent="0.25"/>
    <row r="15592" ht="15" customHeight="1" x14ac:dyDescent="0.25"/>
    <row r="15593" ht="15" customHeight="1" x14ac:dyDescent="0.25"/>
    <row r="15594" ht="15" customHeight="1" x14ac:dyDescent="0.25"/>
    <row r="15595" ht="15" customHeight="1" x14ac:dyDescent="0.25"/>
    <row r="15596" ht="15" customHeight="1" x14ac:dyDescent="0.25"/>
    <row r="15597" ht="15" customHeight="1" x14ac:dyDescent="0.25"/>
    <row r="15598" ht="15" customHeight="1" x14ac:dyDescent="0.25"/>
    <row r="15599" ht="15" customHeight="1" x14ac:dyDescent="0.25"/>
    <row r="15600" ht="15" customHeight="1" x14ac:dyDescent="0.25"/>
    <row r="15601" ht="15" customHeight="1" x14ac:dyDescent="0.25"/>
    <row r="15602" ht="15" customHeight="1" x14ac:dyDescent="0.25"/>
    <row r="15603" ht="15" customHeight="1" x14ac:dyDescent="0.25"/>
    <row r="15604" ht="15" customHeight="1" x14ac:dyDescent="0.25"/>
    <row r="15605" ht="15" customHeight="1" x14ac:dyDescent="0.25"/>
    <row r="15606" ht="15" customHeight="1" x14ac:dyDescent="0.25"/>
    <row r="15607" ht="15" customHeight="1" x14ac:dyDescent="0.25"/>
    <row r="15608" ht="15" customHeight="1" x14ac:dyDescent="0.25"/>
    <row r="15609" ht="15" customHeight="1" x14ac:dyDescent="0.25"/>
    <row r="15610" ht="15" customHeight="1" x14ac:dyDescent="0.25"/>
    <row r="15611" ht="15" customHeight="1" x14ac:dyDescent="0.25"/>
    <row r="15612" ht="15" customHeight="1" x14ac:dyDescent="0.25"/>
    <row r="15613" ht="15" customHeight="1" x14ac:dyDescent="0.25"/>
    <row r="15614" ht="15" customHeight="1" x14ac:dyDescent="0.25"/>
    <row r="15615" ht="15" customHeight="1" x14ac:dyDescent="0.25"/>
    <row r="15616" ht="15" customHeight="1" x14ac:dyDescent="0.25"/>
    <row r="15617" ht="15" customHeight="1" x14ac:dyDescent="0.25"/>
    <row r="15618" ht="15" customHeight="1" x14ac:dyDescent="0.25"/>
    <row r="15619" ht="15" customHeight="1" x14ac:dyDescent="0.25"/>
    <row r="15620" ht="15" customHeight="1" x14ac:dyDescent="0.25"/>
    <row r="15621" ht="15" customHeight="1" x14ac:dyDescent="0.25"/>
    <row r="15622" ht="15" customHeight="1" x14ac:dyDescent="0.25"/>
    <row r="15623" ht="15" customHeight="1" x14ac:dyDescent="0.25"/>
    <row r="15624" ht="15" customHeight="1" x14ac:dyDescent="0.25"/>
    <row r="15625" ht="15" customHeight="1" x14ac:dyDescent="0.25"/>
    <row r="15626" ht="15" customHeight="1" x14ac:dyDescent="0.25"/>
    <row r="15627" ht="15" customHeight="1" x14ac:dyDescent="0.25"/>
    <row r="15628" ht="15" customHeight="1" x14ac:dyDescent="0.25"/>
    <row r="15629" ht="15" customHeight="1" x14ac:dyDescent="0.25"/>
    <row r="15630" ht="15" customHeight="1" x14ac:dyDescent="0.25"/>
    <row r="15631" ht="15" customHeight="1" x14ac:dyDescent="0.25"/>
    <row r="15632" ht="15" customHeight="1" x14ac:dyDescent="0.25"/>
    <row r="15633" ht="15" customHeight="1" x14ac:dyDescent="0.25"/>
    <row r="15634" ht="15" customHeight="1" x14ac:dyDescent="0.25"/>
    <row r="15635" ht="15" customHeight="1" x14ac:dyDescent="0.25"/>
    <row r="15636" ht="15" customHeight="1" x14ac:dyDescent="0.25"/>
    <row r="15637" ht="15" customHeight="1" x14ac:dyDescent="0.25"/>
    <row r="15638" ht="15" customHeight="1" x14ac:dyDescent="0.25"/>
    <row r="15639" ht="15" customHeight="1" x14ac:dyDescent="0.25"/>
    <row r="15640" ht="15" customHeight="1" x14ac:dyDescent="0.25"/>
    <row r="15641" ht="15" customHeight="1" x14ac:dyDescent="0.25"/>
    <row r="15642" ht="15" customHeight="1" x14ac:dyDescent="0.25"/>
    <row r="15643" ht="15" customHeight="1" x14ac:dyDescent="0.25"/>
    <row r="15644" ht="15" customHeight="1" x14ac:dyDescent="0.25"/>
    <row r="15645" ht="15" customHeight="1" x14ac:dyDescent="0.25"/>
    <row r="15646" ht="15" customHeight="1" x14ac:dyDescent="0.25"/>
    <row r="15647" ht="15" customHeight="1" x14ac:dyDescent="0.25"/>
    <row r="15648" ht="15" customHeight="1" x14ac:dyDescent="0.25"/>
    <row r="15649" ht="15" customHeight="1" x14ac:dyDescent="0.25"/>
    <row r="15650" ht="15" customHeight="1" x14ac:dyDescent="0.25"/>
    <row r="15651" ht="15" customHeight="1" x14ac:dyDescent="0.25"/>
    <row r="15652" ht="15" customHeight="1" x14ac:dyDescent="0.25"/>
    <row r="15653" ht="15" customHeight="1" x14ac:dyDescent="0.25"/>
    <row r="15654" ht="15" customHeight="1" x14ac:dyDescent="0.25"/>
    <row r="15655" ht="15" customHeight="1" x14ac:dyDescent="0.25"/>
    <row r="15656" ht="15" customHeight="1" x14ac:dyDescent="0.25"/>
    <row r="15657" ht="15" customHeight="1" x14ac:dyDescent="0.25"/>
    <row r="15658" ht="15" customHeight="1" x14ac:dyDescent="0.25"/>
    <row r="15659" ht="15" customHeight="1" x14ac:dyDescent="0.25"/>
    <row r="15660" ht="15" customHeight="1" x14ac:dyDescent="0.25"/>
    <row r="15661" ht="15" customHeight="1" x14ac:dyDescent="0.25"/>
    <row r="15662" ht="15" customHeight="1" x14ac:dyDescent="0.25"/>
    <row r="15663" ht="15" customHeight="1" x14ac:dyDescent="0.25"/>
    <row r="15664" ht="15" customHeight="1" x14ac:dyDescent="0.25"/>
    <row r="15665" ht="15" customHeight="1" x14ac:dyDescent="0.25"/>
    <row r="15666" ht="15" customHeight="1" x14ac:dyDescent="0.25"/>
    <row r="15667" ht="15" customHeight="1" x14ac:dyDescent="0.25"/>
    <row r="15668" ht="15" customHeight="1" x14ac:dyDescent="0.25"/>
    <row r="15669" ht="15" customHeight="1" x14ac:dyDescent="0.25"/>
    <row r="15670" ht="15" customHeight="1" x14ac:dyDescent="0.25"/>
    <row r="15671" ht="15" customHeight="1" x14ac:dyDescent="0.25"/>
    <row r="15672" ht="15" customHeight="1" x14ac:dyDescent="0.25"/>
    <row r="15673" ht="15" customHeight="1" x14ac:dyDescent="0.25"/>
    <row r="15674" ht="15" customHeight="1" x14ac:dyDescent="0.25"/>
    <row r="15675" ht="15" customHeight="1" x14ac:dyDescent="0.25"/>
    <row r="15676" ht="15" customHeight="1" x14ac:dyDescent="0.25"/>
    <row r="15677" ht="15" customHeight="1" x14ac:dyDescent="0.25"/>
    <row r="15678" ht="15" customHeight="1" x14ac:dyDescent="0.25"/>
    <row r="15679" ht="15" customHeight="1" x14ac:dyDescent="0.25"/>
    <row r="15680" ht="15" customHeight="1" x14ac:dyDescent="0.25"/>
    <row r="15681" ht="15" customHeight="1" x14ac:dyDescent="0.25"/>
    <row r="15682" ht="15" customHeight="1" x14ac:dyDescent="0.25"/>
    <row r="15683" ht="15" customHeight="1" x14ac:dyDescent="0.25"/>
    <row r="15684" ht="15" customHeight="1" x14ac:dyDescent="0.25"/>
    <row r="15685" ht="15" customHeight="1" x14ac:dyDescent="0.25"/>
    <row r="15686" ht="15" customHeight="1" x14ac:dyDescent="0.25"/>
    <row r="15687" ht="15" customHeight="1" x14ac:dyDescent="0.25"/>
    <row r="15688" ht="15" customHeight="1" x14ac:dyDescent="0.25"/>
    <row r="15689" ht="15" customHeight="1" x14ac:dyDescent="0.25"/>
    <row r="15690" ht="15" customHeight="1" x14ac:dyDescent="0.25"/>
    <row r="15691" ht="15" customHeight="1" x14ac:dyDescent="0.25"/>
    <row r="15692" ht="15" customHeight="1" x14ac:dyDescent="0.25"/>
    <row r="15693" ht="15" customHeight="1" x14ac:dyDescent="0.25"/>
    <row r="15694" ht="15" customHeight="1" x14ac:dyDescent="0.25"/>
    <row r="15695" ht="15" customHeight="1" x14ac:dyDescent="0.25"/>
    <row r="15696" ht="15" customHeight="1" x14ac:dyDescent="0.25"/>
    <row r="15697" ht="15" customHeight="1" x14ac:dyDescent="0.25"/>
    <row r="15698" ht="15" customHeight="1" x14ac:dyDescent="0.25"/>
    <row r="15699" ht="15" customHeight="1" x14ac:dyDescent="0.25"/>
    <row r="15700" ht="15" customHeight="1" x14ac:dyDescent="0.25"/>
    <row r="15701" ht="15" customHeight="1" x14ac:dyDescent="0.25"/>
    <row r="15702" ht="15" customHeight="1" x14ac:dyDescent="0.25"/>
    <row r="15703" ht="15" customHeight="1" x14ac:dyDescent="0.25"/>
    <row r="15704" ht="15" customHeight="1" x14ac:dyDescent="0.25"/>
    <row r="15705" ht="15" customHeight="1" x14ac:dyDescent="0.25"/>
    <row r="15706" ht="15" customHeight="1" x14ac:dyDescent="0.25"/>
    <row r="15707" ht="15" customHeight="1" x14ac:dyDescent="0.25"/>
    <row r="15708" ht="15" customHeight="1" x14ac:dyDescent="0.25"/>
    <row r="15709" ht="15" customHeight="1" x14ac:dyDescent="0.25"/>
    <row r="15710" ht="15" customHeight="1" x14ac:dyDescent="0.25"/>
    <row r="15711" ht="15" customHeight="1" x14ac:dyDescent="0.25"/>
    <row r="15712" ht="15" customHeight="1" x14ac:dyDescent="0.25"/>
    <row r="15713" ht="15" customHeight="1" x14ac:dyDescent="0.25"/>
    <row r="15714" ht="15" customHeight="1" x14ac:dyDescent="0.25"/>
    <row r="15715" ht="15" customHeight="1" x14ac:dyDescent="0.25"/>
    <row r="15716" ht="15" customHeight="1" x14ac:dyDescent="0.25"/>
    <row r="15717" ht="15" customHeight="1" x14ac:dyDescent="0.25"/>
    <row r="15718" ht="15" customHeight="1" x14ac:dyDescent="0.25"/>
    <row r="15719" ht="15" customHeight="1" x14ac:dyDescent="0.25"/>
    <row r="15720" ht="15" customHeight="1" x14ac:dyDescent="0.25"/>
    <row r="15721" ht="15" customHeight="1" x14ac:dyDescent="0.25"/>
    <row r="15722" ht="15" customHeight="1" x14ac:dyDescent="0.25"/>
    <row r="15723" ht="15" customHeight="1" x14ac:dyDescent="0.25"/>
    <row r="15724" ht="15" customHeight="1" x14ac:dyDescent="0.25"/>
    <row r="15725" ht="15" customHeight="1" x14ac:dyDescent="0.25"/>
    <row r="15726" ht="15" customHeight="1" x14ac:dyDescent="0.25"/>
    <row r="15727" ht="15" customHeight="1" x14ac:dyDescent="0.25"/>
    <row r="15728" ht="15" customHeight="1" x14ac:dyDescent="0.25"/>
    <row r="15729" ht="15" customHeight="1" x14ac:dyDescent="0.25"/>
    <row r="15730" ht="15" customHeight="1" x14ac:dyDescent="0.25"/>
    <row r="15731" ht="15" customHeight="1" x14ac:dyDescent="0.25"/>
    <row r="15732" ht="15" customHeight="1" x14ac:dyDescent="0.25"/>
    <row r="15733" ht="15" customHeight="1" x14ac:dyDescent="0.25"/>
    <row r="15734" ht="15" customHeight="1" x14ac:dyDescent="0.25"/>
    <row r="15735" ht="15" customHeight="1" x14ac:dyDescent="0.25"/>
    <row r="15736" ht="15" customHeight="1" x14ac:dyDescent="0.25"/>
    <row r="15737" ht="15" customHeight="1" x14ac:dyDescent="0.25"/>
    <row r="15738" ht="15" customHeight="1" x14ac:dyDescent="0.25"/>
    <row r="15739" ht="15" customHeight="1" x14ac:dyDescent="0.25"/>
    <row r="15740" ht="15" customHeight="1" x14ac:dyDescent="0.25"/>
    <row r="15741" ht="15" customHeight="1" x14ac:dyDescent="0.25"/>
    <row r="15742" ht="15" customHeight="1" x14ac:dyDescent="0.25"/>
    <row r="15743" ht="15" customHeight="1" x14ac:dyDescent="0.25"/>
    <row r="15744" ht="15" customHeight="1" x14ac:dyDescent="0.25"/>
    <row r="15745" ht="15" customHeight="1" x14ac:dyDescent="0.25"/>
    <row r="15746" ht="15" customHeight="1" x14ac:dyDescent="0.25"/>
    <row r="15747" ht="15" customHeight="1" x14ac:dyDescent="0.25"/>
    <row r="15748" ht="15" customHeight="1" x14ac:dyDescent="0.25"/>
    <row r="15749" ht="15" customHeight="1" x14ac:dyDescent="0.25"/>
    <row r="15750" ht="15" customHeight="1" x14ac:dyDescent="0.25"/>
    <row r="15751" ht="15" customHeight="1" x14ac:dyDescent="0.25"/>
    <row r="15752" ht="15" customHeight="1" x14ac:dyDescent="0.25"/>
    <row r="15753" ht="15" customHeight="1" x14ac:dyDescent="0.25"/>
    <row r="15754" ht="15" customHeight="1" x14ac:dyDescent="0.25"/>
    <row r="15755" ht="15" customHeight="1" x14ac:dyDescent="0.25"/>
    <row r="15756" ht="15" customHeight="1" x14ac:dyDescent="0.25"/>
    <row r="15757" ht="15" customHeight="1" x14ac:dyDescent="0.25"/>
    <row r="15758" ht="15" customHeight="1" x14ac:dyDescent="0.25"/>
    <row r="15759" ht="15" customHeight="1" x14ac:dyDescent="0.25"/>
    <row r="15760" ht="15" customHeight="1" x14ac:dyDescent="0.25"/>
    <row r="15761" ht="15" customHeight="1" x14ac:dyDescent="0.25"/>
    <row r="15762" ht="15" customHeight="1" x14ac:dyDescent="0.25"/>
    <row r="15763" ht="15" customHeight="1" x14ac:dyDescent="0.25"/>
    <row r="15764" ht="15" customHeight="1" x14ac:dyDescent="0.25"/>
    <row r="15765" ht="15" customHeight="1" x14ac:dyDescent="0.25"/>
    <row r="15766" ht="15" customHeight="1" x14ac:dyDescent="0.25"/>
    <row r="15767" ht="15" customHeight="1" x14ac:dyDescent="0.25"/>
    <row r="15768" ht="15" customHeight="1" x14ac:dyDescent="0.25"/>
    <row r="15769" ht="15" customHeight="1" x14ac:dyDescent="0.25"/>
    <row r="15770" ht="15" customHeight="1" x14ac:dyDescent="0.25"/>
    <row r="15771" ht="15" customHeight="1" x14ac:dyDescent="0.25"/>
    <row r="15772" ht="15" customHeight="1" x14ac:dyDescent="0.25"/>
    <row r="15773" ht="15" customHeight="1" x14ac:dyDescent="0.25"/>
    <row r="15774" ht="15" customHeight="1" x14ac:dyDescent="0.25"/>
    <row r="15775" ht="15" customHeight="1" x14ac:dyDescent="0.25"/>
    <row r="15776" ht="15" customHeight="1" x14ac:dyDescent="0.25"/>
    <row r="15777" ht="15" customHeight="1" x14ac:dyDescent="0.25"/>
    <row r="15778" ht="15" customHeight="1" x14ac:dyDescent="0.25"/>
    <row r="15779" ht="15" customHeight="1" x14ac:dyDescent="0.25"/>
    <row r="15780" ht="15" customHeight="1" x14ac:dyDescent="0.25"/>
    <row r="15781" ht="15" customHeight="1" x14ac:dyDescent="0.25"/>
    <row r="15782" ht="15" customHeight="1" x14ac:dyDescent="0.25"/>
    <row r="15783" ht="15" customHeight="1" x14ac:dyDescent="0.25"/>
    <row r="15784" ht="15" customHeight="1" x14ac:dyDescent="0.25"/>
    <row r="15785" ht="15" customHeight="1" x14ac:dyDescent="0.25"/>
    <row r="15786" ht="15" customHeight="1" x14ac:dyDescent="0.25"/>
    <row r="15787" ht="15" customHeight="1" x14ac:dyDescent="0.25"/>
    <row r="15788" ht="15" customHeight="1" x14ac:dyDescent="0.25"/>
    <row r="15789" ht="15" customHeight="1" x14ac:dyDescent="0.25"/>
    <row r="15790" ht="15" customHeight="1" x14ac:dyDescent="0.25"/>
    <row r="15791" ht="15" customHeight="1" x14ac:dyDescent="0.25"/>
    <row r="15792" ht="15" customHeight="1" x14ac:dyDescent="0.25"/>
    <row r="15793" ht="15" customHeight="1" x14ac:dyDescent="0.25"/>
    <row r="15794" ht="15" customHeight="1" x14ac:dyDescent="0.25"/>
    <row r="15795" ht="15" customHeight="1" x14ac:dyDescent="0.25"/>
    <row r="15796" ht="15" customHeight="1" x14ac:dyDescent="0.25"/>
    <row r="15797" ht="15" customHeight="1" x14ac:dyDescent="0.25"/>
    <row r="15798" ht="15" customHeight="1" x14ac:dyDescent="0.25"/>
    <row r="15799" ht="15" customHeight="1" x14ac:dyDescent="0.25"/>
    <row r="15800" ht="15" customHeight="1" x14ac:dyDescent="0.25"/>
    <row r="15801" ht="15" customHeight="1" x14ac:dyDescent="0.25"/>
    <row r="15802" ht="15" customHeight="1" x14ac:dyDescent="0.25"/>
    <row r="15803" ht="15" customHeight="1" x14ac:dyDescent="0.25"/>
    <row r="15804" ht="15" customHeight="1" x14ac:dyDescent="0.25"/>
    <row r="15805" ht="15" customHeight="1" x14ac:dyDescent="0.25"/>
    <row r="15806" ht="15" customHeight="1" x14ac:dyDescent="0.25"/>
    <row r="15807" ht="15" customHeight="1" x14ac:dyDescent="0.25"/>
    <row r="15808" ht="15" customHeight="1" x14ac:dyDescent="0.25"/>
    <row r="15809" ht="15" customHeight="1" x14ac:dyDescent="0.25"/>
    <row r="15810" ht="15" customHeight="1" x14ac:dyDescent="0.25"/>
    <row r="15811" ht="15" customHeight="1" x14ac:dyDescent="0.25"/>
    <row r="15812" ht="15" customHeight="1" x14ac:dyDescent="0.25"/>
    <row r="15813" ht="15" customHeight="1" x14ac:dyDescent="0.25"/>
    <row r="15814" ht="15" customHeight="1" x14ac:dyDescent="0.25"/>
    <row r="15815" ht="15" customHeight="1" x14ac:dyDescent="0.25"/>
    <row r="15816" ht="15" customHeight="1" x14ac:dyDescent="0.25"/>
    <row r="15817" ht="15" customHeight="1" x14ac:dyDescent="0.25"/>
    <row r="15818" ht="15" customHeight="1" x14ac:dyDescent="0.25"/>
    <row r="15819" ht="15" customHeight="1" x14ac:dyDescent="0.25"/>
    <row r="15820" ht="15" customHeight="1" x14ac:dyDescent="0.25"/>
    <row r="15821" ht="15" customHeight="1" x14ac:dyDescent="0.25"/>
    <row r="15822" ht="15" customHeight="1" x14ac:dyDescent="0.25"/>
    <row r="15823" ht="15" customHeight="1" x14ac:dyDescent="0.25"/>
    <row r="15824" ht="15" customHeight="1" x14ac:dyDescent="0.25"/>
    <row r="15825" ht="15" customHeight="1" x14ac:dyDescent="0.25"/>
    <row r="15826" ht="15" customHeight="1" x14ac:dyDescent="0.25"/>
    <row r="15827" ht="15" customHeight="1" x14ac:dyDescent="0.25"/>
    <row r="15828" ht="15" customHeight="1" x14ac:dyDescent="0.25"/>
    <row r="15829" ht="15" customHeight="1" x14ac:dyDescent="0.25"/>
    <row r="15830" ht="15" customHeight="1" x14ac:dyDescent="0.25"/>
    <row r="15831" ht="15" customHeight="1" x14ac:dyDescent="0.25"/>
    <row r="15832" ht="15" customHeight="1" x14ac:dyDescent="0.25"/>
    <row r="15833" ht="15" customHeight="1" x14ac:dyDescent="0.25"/>
    <row r="15834" ht="15" customHeight="1" x14ac:dyDescent="0.25"/>
    <row r="15835" ht="15" customHeight="1" x14ac:dyDescent="0.25"/>
    <row r="15836" ht="15" customHeight="1" x14ac:dyDescent="0.25"/>
    <row r="15837" ht="15" customHeight="1" x14ac:dyDescent="0.25"/>
    <row r="15838" ht="15" customHeight="1" x14ac:dyDescent="0.25"/>
    <row r="15839" ht="15" customHeight="1" x14ac:dyDescent="0.25"/>
    <row r="15840" ht="15" customHeight="1" x14ac:dyDescent="0.25"/>
    <row r="15841" ht="15" customHeight="1" x14ac:dyDescent="0.25"/>
    <row r="15842" ht="15" customHeight="1" x14ac:dyDescent="0.25"/>
    <row r="15843" ht="15" customHeight="1" x14ac:dyDescent="0.25"/>
    <row r="15844" ht="15" customHeight="1" x14ac:dyDescent="0.25"/>
    <row r="15845" ht="15" customHeight="1" x14ac:dyDescent="0.25"/>
    <row r="15846" ht="15" customHeight="1" x14ac:dyDescent="0.25"/>
    <row r="15847" ht="15" customHeight="1" x14ac:dyDescent="0.25"/>
    <row r="15848" ht="15" customHeight="1" x14ac:dyDescent="0.25"/>
    <row r="15849" ht="15" customHeight="1" x14ac:dyDescent="0.25"/>
    <row r="15850" ht="15" customHeight="1" x14ac:dyDescent="0.25"/>
    <row r="15851" ht="15" customHeight="1" x14ac:dyDescent="0.25"/>
    <row r="15852" ht="15" customHeight="1" x14ac:dyDescent="0.25"/>
    <row r="15853" ht="15" customHeight="1" x14ac:dyDescent="0.25"/>
    <row r="15854" ht="15" customHeight="1" x14ac:dyDescent="0.25"/>
    <row r="15855" ht="15" customHeight="1" x14ac:dyDescent="0.25"/>
    <row r="15856" ht="15" customHeight="1" x14ac:dyDescent="0.25"/>
    <row r="15857" ht="15" customHeight="1" x14ac:dyDescent="0.25"/>
    <row r="15858" ht="15" customHeight="1" x14ac:dyDescent="0.25"/>
    <row r="15859" ht="15" customHeight="1" x14ac:dyDescent="0.25"/>
    <row r="15860" ht="15" customHeight="1" x14ac:dyDescent="0.25"/>
    <row r="15861" ht="15" customHeight="1" x14ac:dyDescent="0.25"/>
    <row r="15862" ht="15" customHeight="1" x14ac:dyDescent="0.25"/>
    <row r="15863" ht="15" customHeight="1" x14ac:dyDescent="0.25"/>
    <row r="15864" ht="15" customHeight="1" x14ac:dyDescent="0.25"/>
    <row r="15865" ht="15" customHeight="1" x14ac:dyDescent="0.25"/>
    <row r="15866" ht="15" customHeight="1" x14ac:dyDescent="0.25"/>
    <row r="15867" ht="15" customHeight="1" x14ac:dyDescent="0.25"/>
    <row r="15868" ht="15" customHeight="1" x14ac:dyDescent="0.25"/>
    <row r="15869" ht="15" customHeight="1" x14ac:dyDescent="0.25"/>
    <row r="15870" ht="15" customHeight="1" x14ac:dyDescent="0.25"/>
    <row r="15871" ht="15" customHeight="1" x14ac:dyDescent="0.25"/>
    <row r="15872" ht="15" customHeight="1" x14ac:dyDescent="0.25"/>
    <row r="15873" ht="15" customHeight="1" x14ac:dyDescent="0.25"/>
    <row r="15874" ht="15" customHeight="1" x14ac:dyDescent="0.25"/>
    <row r="15875" ht="15" customHeight="1" x14ac:dyDescent="0.25"/>
    <row r="15876" ht="15" customHeight="1" x14ac:dyDescent="0.25"/>
    <row r="15877" ht="15" customHeight="1" x14ac:dyDescent="0.25"/>
    <row r="15878" ht="15" customHeight="1" x14ac:dyDescent="0.25"/>
    <row r="15879" ht="15" customHeight="1" x14ac:dyDescent="0.25"/>
    <row r="15880" ht="15" customHeight="1" x14ac:dyDescent="0.25"/>
    <row r="15881" ht="15" customHeight="1" x14ac:dyDescent="0.25"/>
    <row r="15882" ht="15" customHeight="1" x14ac:dyDescent="0.25"/>
    <row r="15883" ht="15" customHeight="1" x14ac:dyDescent="0.25"/>
    <row r="15884" ht="15" customHeight="1" x14ac:dyDescent="0.25"/>
    <row r="15885" ht="15" customHeight="1" x14ac:dyDescent="0.25"/>
    <row r="15886" ht="15" customHeight="1" x14ac:dyDescent="0.25"/>
    <row r="15887" ht="15" customHeight="1" x14ac:dyDescent="0.25"/>
    <row r="15888" ht="15" customHeight="1" x14ac:dyDescent="0.25"/>
    <row r="15889" ht="15" customHeight="1" x14ac:dyDescent="0.25"/>
    <row r="15890" ht="15" customHeight="1" x14ac:dyDescent="0.25"/>
    <row r="15891" ht="15" customHeight="1" x14ac:dyDescent="0.25"/>
    <row r="15892" ht="15" customHeight="1" x14ac:dyDescent="0.25"/>
    <row r="15893" ht="15" customHeight="1" x14ac:dyDescent="0.25"/>
    <row r="15894" ht="15" customHeight="1" x14ac:dyDescent="0.25"/>
    <row r="15895" ht="15" customHeight="1" x14ac:dyDescent="0.25"/>
    <row r="15896" ht="15" customHeight="1" x14ac:dyDescent="0.25"/>
    <row r="15897" ht="15" customHeight="1" x14ac:dyDescent="0.25"/>
    <row r="15898" ht="15" customHeight="1" x14ac:dyDescent="0.25"/>
    <row r="15899" ht="15" customHeight="1" x14ac:dyDescent="0.25"/>
    <row r="15900" ht="15" customHeight="1" x14ac:dyDescent="0.25"/>
    <row r="15901" ht="15" customHeight="1" x14ac:dyDescent="0.25"/>
    <row r="15902" ht="15" customHeight="1" x14ac:dyDescent="0.25"/>
    <row r="15903" ht="15" customHeight="1" x14ac:dyDescent="0.25"/>
    <row r="15904" ht="15" customHeight="1" x14ac:dyDescent="0.25"/>
    <row r="15905" ht="15" customHeight="1" x14ac:dyDescent="0.25"/>
    <row r="15906" ht="15" customHeight="1" x14ac:dyDescent="0.25"/>
    <row r="15907" ht="15" customHeight="1" x14ac:dyDescent="0.25"/>
    <row r="15908" ht="15" customHeight="1" x14ac:dyDescent="0.25"/>
    <row r="15909" ht="15" customHeight="1" x14ac:dyDescent="0.25"/>
    <row r="15910" ht="15" customHeight="1" x14ac:dyDescent="0.25"/>
    <row r="15911" ht="15" customHeight="1" x14ac:dyDescent="0.25"/>
    <row r="15912" ht="15" customHeight="1" x14ac:dyDescent="0.25"/>
    <row r="15913" ht="15" customHeight="1" x14ac:dyDescent="0.25"/>
    <row r="15914" ht="15" customHeight="1" x14ac:dyDescent="0.25"/>
    <row r="15915" ht="15" customHeight="1" x14ac:dyDescent="0.25"/>
    <row r="15916" ht="15" customHeight="1" x14ac:dyDescent="0.25"/>
    <row r="15917" ht="15" customHeight="1" x14ac:dyDescent="0.25"/>
    <row r="15918" ht="15" customHeight="1" x14ac:dyDescent="0.25"/>
    <row r="15919" ht="15" customHeight="1" x14ac:dyDescent="0.25"/>
    <row r="15920" ht="15" customHeight="1" x14ac:dyDescent="0.25"/>
    <row r="15921" ht="15" customHeight="1" x14ac:dyDescent="0.25"/>
    <row r="15922" ht="15" customHeight="1" x14ac:dyDescent="0.25"/>
    <row r="15923" ht="15" customHeight="1" x14ac:dyDescent="0.25"/>
    <row r="15924" ht="15" customHeight="1" x14ac:dyDescent="0.25"/>
    <row r="15925" ht="15" customHeight="1" x14ac:dyDescent="0.25"/>
    <row r="15926" ht="15" customHeight="1" x14ac:dyDescent="0.25"/>
    <row r="15927" ht="15" customHeight="1" x14ac:dyDescent="0.25"/>
    <row r="15928" ht="15" customHeight="1" x14ac:dyDescent="0.25"/>
    <row r="15929" ht="15" customHeight="1" x14ac:dyDescent="0.25"/>
    <row r="15930" ht="15" customHeight="1" x14ac:dyDescent="0.25"/>
    <row r="15931" ht="15" customHeight="1" x14ac:dyDescent="0.25"/>
    <row r="15932" ht="15" customHeight="1" x14ac:dyDescent="0.25"/>
    <row r="15933" ht="15" customHeight="1" x14ac:dyDescent="0.25"/>
    <row r="15934" ht="15" customHeight="1" x14ac:dyDescent="0.25"/>
    <row r="15935" ht="15" customHeight="1" x14ac:dyDescent="0.25"/>
    <row r="15936" ht="15" customHeight="1" x14ac:dyDescent="0.25"/>
    <row r="15937" ht="15" customHeight="1" x14ac:dyDescent="0.25"/>
    <row r="15938" ht="15" customHeight="1" x14ac:dyDescent="0.25"/>
    <row r="15939" ht="15" customHeight="1" x14ac:dyDescent="0.25"/>
    <row r="15940" ht="15" customHeight="1" x14ac:dyDescent="0.25"/>
    <row r="15941" ht="15" customHeight="1" x14ac:dyDescent="0.25"/>
    <row r="15942" ht="15" customHeight="1" x14ac:dyDescent="0.25"/>
    <row r="15943" ht="15" customHeight="1" x14ac:dyDescent="0.25"/>
    <row r="15944" ht="15" customHeight="1" x14ac:dyDescent="0.25"/>
    <row r="15945" ht="15" customHeight="1" x14ac:dyDescent="0.25"/>
    <row r="15946" ht="15" customHeight="1" x14ac:dyDescent="0.25"/>
    <row r="15947" ht="15" customHeight="1" x14ac:dyDescent="0.25"/>
    <row r="15948" ht="15" customHeight="1" x14ac:dyDescent="0.25"/>
    <row r="15949" ht="15" customHeight="1" x14ac:dyDescent="0.25"/>
    <row r="15950" ht="15" customHeight="1" x14ac:dyDescent="0.25"/>
    <row r="15951" ht="15" customHeight="1" x14ac:dyDescent="0.25"/>
    <row r="15952" ht="15" customHeight="1" x14ac:dyDescent="0.25"/>
    <row r="15953" ht="15" customHeight="1" x14ac:dyDescent="0.25"/>
    <row r="15954" ht="15" customHeight="1" x14ac:dyDescent="0.25"/>
    <row r="15955" ht="15" customHeight="1" x14ac:dyDescent="0.25"/>
    <row r="15956" ht="15" customHeight="1" x14ac:dyDescent="0.25"/>
    <row r="15957" ht="15" customHeight="1" x14ac:dyDescent="0.25"/>
    <row r="15958" ht="15" customHeight="1" x14ac:dyDescent="0.25"/>
    <row r="15959" ht="15" customHeight="1" x14ac:dyDescent="0.25"/>
    <row r="15960" ht="15" customHeight="1" x14ac:dyDescent="0.25"/>
    <row r="15961" ht="15" customHeight="1" x14ac:dyDescent="0.25"/>
    <row r="15962" ht="15" customHeight="1" x14ac:dyDescent="0.25"/>
    <row r="15963" ht="15" customHeight="1" x14ac:dyDescent="0.25"/>
    <row r="15964" ht="15" customHeight="1" x14ac:dyDescent="0.25"/>
    <row r="15965" ht="15" customHeight="1" x14ac:dyDescent="0.25"/>
    <row r="15966" ht="15" customHeight="1" x14ac:dyDescent="0.25"/>
    <row r="15967" ht="15" customHeight="1" x14ac:dyDescent="0.25"/>
    <row r="15968" ht="15" customHeight="1" x14ac:dyDescent="0.25"/>
    <row r="15969" ht="15" customHeight="1" x14ac:dyDescent="0.25"/>
    <row r="15970" ht="15" customHeight="1" x14ac:dyDescent="0.25"/>
    <row r="15971" ht="15" customHeight="1" x14ac:dyDescent="0.25"/>
    <row r="15972" ht="15" customHeight="1" x14ac:dyDescent="0.25"/>
    <row r="15973" ht="15" customHeight="1" x14ac:dyDescent="0.25"/>
    <row r="15974" ht="15" customHeight="1" x14ac:dyDescent="0.25"/>
    <row r="15975" ht="15" customHeight="1" x14ac:dyDescent="0.25"/>
    <row r="15976" ht="15" customHeight="1" x14ac:dyDescent="0.25"/>
    <row r="15977" ht="15" customHeight="1" x14ac:dyDescent="0.25"/>
    <row r="15978" ht="15" customHeight="1" x14ac:dyDescent="0.25"/>
    <row r="15979" ht="15" customHeight="1" x14ac:dyDescent="0.25"/>
    <row r="15980" ht="15" customHeight="1" x14ac:dyDescent="0.25"/>
    <row r="15981" ht="15" customHeight="1" x14ac:dyDescent="0.25"/>
    <row r="15982" ht="15" customHeight="1" x14ac:dyDescent="0.25"/>
    <row r="15983" ht="15" customHeight="1" x14ac:dyDescent="0.25"/>
    <row r="15984" ht="15" customHeight="1" x14ac:dyDescent="0.25"/>
    <row r="15985" ht="15" customHeight="1" x14ac:dyDescent="0.25"/>
    <row r="15986" ht="15" customHeight="1" x14ac:dyDescent="0.25"/>
    <row r="15987" ht="15" customHeight="1" x14ac:dyDescent="0.25"/>
    <row r="15988" ht="15" customHeight="1" x14ac:dyDescent="0.25"/>
    <row r="15989" ht="15" customHeight="1" x14ac:dyDescent="0.25"/>
    <row r="15990" ht="15" customHeight="1" x14ac:dyDescent="0.25"/>
    <row r="15991" ht="15" customHeight="1" x14ac:dyDescent="0.25"/>
    <row r="15992" ht="15" customHeight="1" x14ac:dyDescent="0.25"/>
    <row r="15993" ht="15" customHeight="1" x14ac:dyDescent="0.25"/>
    <row r="15994" ht="15" customHeight="1" x14ac:dyDescent="0.25"/>
    <row r="15995" ht="15" customHeight="1" x14ac:dyDescent="0.25"/>
    <row r="15996" ht="15" customHeight="1" x14ac:dyDescent="0.25"/>
    <row r="15997" ht="15" customHeight="1" x14ac:dyDescent="0.25"/>
    <row r="15998" ht="15" customHeight="1" x14ac:dyDescent="0.25"/>
    <row r="15999" ht="15" customHeight="1" x14ac:dyDescent="0.25"/>
    <row r="16000" ht="15" customHeight="1" x14ac:dyDescent="0.25"/>
    <row r="16001" ht="15" customHeight="1" x14ac:dyDescent="0.25"/>
    <row r="16002" ht="15" customHeight="1" x14ac:dyDescent="0.25"/>
    <row r="16003" ht="15" customHeight="1" x14ac:dyDescent="0.25"/>
    <row r="16004" ht="15" customHeight="1" x14ac:dyDescent="0.25"/>
    <row r="16005" ht="15" customHeight="1" x14ac:dyDescent="0.25"/>
    <row r="16006" ht="15" customHeight="1" x14ac:dyDescent="0.25"/>
    <row r="16007" ht="15" customHeight="1" x14ac:dyDescent="0.25"/>
    <row r="16008" ht="15" customHeight="1" x14ac:dyDescent="0.25"/>
    <row r="16009" ht="15" customHeight="1" x14ac:dyDescent="0.25"/>
    <row r="16010" ht="15" customHeight="1" x14ac:dyDescent="0.25"/>
    <row r="16011" ht="15" customHeight="1" x14ac:dyDescent="0.25"/>
    <row r="16012" ht="15" customHeight="1" x14ac:dyDescent="0.25"/>
    <row r="16013" ht="15" customHeight="1" x14ac:dyDescent="0.25"/>
    <row r="16014" ht="15" customHeight="1" x14ac:dyDescent="0.25"/>
    <row r="16015" ht="15" customHeight="1" x14ac:dyDescent="0.25"/>
    <row r="16016" ht="15" customHeight="1" x14ac:dyDescent="0.25"/>
    <row r="16017" ht="15" customHeight="1" x14ac:dyDescent="0.25"/>
    <row r="16018" ht="15" customHeight="1" x14ac:dyDescent="0.25"/>
    <row r="16019" ht="15" customHeight="1" x14ac:dyDescent="0.25"/>
    <row r="16020" ht="15" customHeight="1" x14ac:dyDescent="0.25"/>
    <row r="16021" ht="15" customHeight="1" x14ac:dyDescent="0.25"/>
    <row r="16022" ht="15" customHeight="1" x14ac:dyDescent="0.25"/>
    <row r="16023" ht="15" customHeight="1" x14ac:dyDescent="0.25"/>
    <row r="16024" ht="15" customHeight="1" x14ac:dyDescent="0.25"/>
    <row r="16025" ht="15" customHeight="1" x14ac:dyDescent="0.25"/>
    <row r="16026" ht="15" customHeight="1" x14ac:dyDescent="0.25"/>
    <row r="16027" ht="15" customHeight="1" x14ac:dyDescent="0.25"/>
    <row r="16028" ht="15" customHeight="1" x14ac:dyDescent="0.25"/>
    <row r="16029" ht="15" customHeight="1" x14ac:dyDescent="0.25"/>
    <row r="16030" ht="15" customHeight="1" x14ac:dyDescent="0.25"/>
    <row r="16031" ht="15" customHeight="1" x14ac:dyDescent="0.25"/>
    <row r="16032" ht="15" customHeight="1" x14ac:dyDescent="0.25"/>
    <row r="16033" ht="15" customHeight="1" x14ac:dyDescent="0.25"/>
    <row r="16034" ht="15" customHeight="1" x14ac:dyDescent="0.25"/>
    <row r="16035" ht="15" customHeight="1" x14ac:dyDescent="0.25"/>
    <row r="16036" ht="15" customHeight="1" x14ac:dyDescent="0.25"/>
    <row r="16037" ht="15" customHeight="1" x14ac:dyDescent="0.25"/>
    <row r="16038" ht="15" customHeight="1" x14ac:dyDescent="0.25"/>
    <row r="16039" ht="15" customHeight="1" x14ac:dyDescent="0.25"/>
    <row r="16040" ht="15" customHeight="1" x14ac:dyDescent="0.25"/>
    <row r="16041" ht="15" customHeight="1" x14ac:dyDescent="0.25"/>
    <row r="16042" ht="15" customHeight="1" x14ac:dyDescent="0.25"/>
    <row r="16043" ht="15" customHeight="1" x14ac:dyDescent="0.25"/>
    <row r="16044" ht="15" customHeight="1" x14ac:dyDescent="0.25"/>
    <row r="16045" ht="15" customHeight="1" x14ac:dyDescent="0.25"/>
    <row r="16046" ht="15" customHeight="1" x14ac:dyDescent="0.25"/>
    <row r="16047" ht="15" customHeight="1" x14ac:dyDescent="0.25"/>
    <row r="16048" ht="15" customHeight="1" x14ac:dyDescent="0.25"/>
    <row r="16049" ht="15" customHeight="1" x14ac:dyDescent="0.25"/>
    <row r="16050" ht="15" customHeight="1" x14ac:dyDescent="0.25"/>
    <row r="16051" ht="15" customHeight="1" x14ac:dyDescent="0.25"/>
    <row r="16052" ht="15" customHeight="1" x14ac:dyDescent="0.25"/>
    <row r="16053" ht="15" customHeight="1" x14ac:dyDescent="0.25"/>
    <row r="16054" ht="15" customHeight="1" x14ac:dyDescent="0.25"/>
    <row r="16055" ht="15" customHeight="1" x14ac:dyDescent="0.25"/>
    <row r="16056" ht="15" customHeight="1" x14ac:dyDescent="0.25"/>
    <row r="16057" ht="15" customHeight="1" x14ac:dyDescent="0.25"/>
    <row r="16058" ht="15" customHeight="1" x14ac:dyDescent="0.25"/>
    <row r="16059" ht="15" customHeight="1" x14ac:dyDescent="0.25"/>
    <row r="16060" ht="15" customHeight="1" x14ac:dyDescent="0.25"/>
    <row r="16061" ht="15" customHeight="1" x14ac:dyDescent="0.25"/>
    <row r="16062" ht="15" customHeight="1" x14ac:dyDescent="0.25"/>
    <row r="16063" ht="15" customHeight="1" x14ac:dyDescent="0.25"/>
    <row r="16064" ht="15" customHeight="1" x14ac:dyDescent="0.25"/>
    <row r="16065" ht="15" customHeight="1" x14ac:dyDescent="0.25"/>
    <row r="16066" ht="15" customHeight="1" x14ac:dyDescent="0.25"/>
    <row r="16067" ht="15" customHeight="1" x14ac:dyDescent="0.25"/>
    <row r="16068" ht="15" customHeight="1" x14ac:dyDescent="0.25"/>
    <row r="16069" ht="15" customHeight="1" x14ac:dyDescent="0.25"/>
    <row r="16070" ht="15" customHeight="1" x14ac:dyDescent="0.25"/>
    <row r="16071" ht="15" customHeight="1" x14ac:dyDescent="0.25"/>
    <row r="16072" ht="15" customHeight="1" x14ac:dyDescent="0.25"/>
    <row r="16073" ht="15" customHeight="1" x14ac:dyDescent="0.25"/>
    <row r="16074" ht="15" customHeight="1" x14ac:dyDescent="0.25"/>
    <row r="16075" ht="15" customHeight="1" x14ac:dyDescent="0.25"/>
    <row r="16076" ht="15" customHeight="1" x14ac:dyDescent="0.25"/>
    <row r="16077" ht="15" customHeight="1" x14ac:dyDescent="0.25"/>
    <row r="16078" ht="15" customHeight="1" x14ac:dyDescent="0.25"/>
    <row r="16079" ht="15" customHeight="1" x14ac:dyDescent="0.25"/>
    <row r="16080" ht="15" customHeight="1" x14ac:dyDescent="0.25"/>
    <row r="16081" ht="15" customHeight="1" x14ac:dyDescent="0.25"/>
    <row r="16082" ht="15" customHeight="1" x14ac:dyDescent="0.25"/>
    <row r="16083" ht="15" customHeight="1" x14ac:dyDescent="0.25"/>
    <row r="16084" ht="15" customHeight="1" x14ac:dyDescent="0.25"/>
    <row r="16085" ht="15" customHeight="1" x14ac:dyDescent="0.25"/>
    <row r="16086" ht="15" customHeight="1" x14ac:dyDescent="0.25"/>
    <row r="16087" ht="15" customHeight="1" x14ac:dyDescent="0.25"/>
    <row r="16088" ht="15" customHeight="1" x14ac:dyDescent="0.25"/>
    <row r="16089" ht="15" customHeight="1" x14ac:dyDescent="0.25"/>
    <row r="16090" ht="15" customHeight="1" x14ac:dyDescent="0.25"/>
    <row r="16091" ht="15" customHeight="1" x14ac:dyDescent="0.25"/>
    <row r="16092" ht="15" customHeight="1" x14ac:dyDescent="0.25"/>
    <row r="16093" ht="15" customHeight="1" x14ac:dyDescent="0.25"/>
    <row r="16094" ht="15" customHeight="1" x14ac:dyDescent="0.25"/>
    <row r="16095" ht="15" customHeight="1" x14ac:dyDescent="0.25"/>
    <row r="16096" ht="15" customHeight="1" x14ac:dyDescent="0.25"/>
    <row r="16097" ht="15" customHeight="1" x14ac:dyDescent="0.25"/>
    <row r="16098" ht="15" customHeight="1" x14ac:dyDescent="0.25"/>
    <row r="16099" ht="15" customHeight="1" x14ac:dyDescent="0.25"/>
    <row r="16100" ht="15" customHeight="1" x14ac:dyDescent="0.25"/>
    <row r="16101" ht="15" customHeight="1" x14ac:dyDescent="0.25"/>
    <row r="16102" ht="15" customHeight="1" x14ac:dyDescent="0.25"/>
    <row r="16103" ht="15" customHeight="1" x14ac:dyDescent="0.25"/>
    <row r="16104" ht="15" customHeight="1" x14ac:dyDescent="0.25"/>
    <row r="16105" ht="15" customHeight="1" x14ac:dyDescent="0.25"/>
    <row r="16106" ht="15" customHeight="1" x14ac:dyDescent="0.25"/>
    <row r="16107" ht="15" customHeight="1" x14ac:dyDescent="0.25"/>
    <row r="16108" ht="15" customHeight="1" x14ac:dyDescent="0.25"/>
    <row r="16109" ht="15" customHeight="1" x14ac:dyDescent="0.25"/>
    <row r="16110" ht="15" customHeight="1" x14ac:dyDescent="0.25"/>
    <row r="16111" ht="15" customHeight="1" x14ac:dyDescent="0.25"/>
    <row r="16112" ht="15" customHeight="1" x14ac:dyDescent="0.25"/>
    <row r="16113" ht="15" customHeight="1" x14ac:dyDescent="0.25"/>
    <row r="16114" ht="15" customHeight="1" x14ac:dyDescent="0.25"/>
    <row r="16115" ht="15" customHeight="1" x14ac:dyDescent="0.25"/>
    <row r="16116" ht="15" customHeight="1" x14ac:dyDescent="0.25"/>
    <row r="16117" ht="15" customHeight="1" x14ac:dyDescent="0.25"/>
    <row r="16118" ht="15" customHeight="1" x14ac:dyDescent="0.25"/>
    <row r="16119" ht="15" customHeight="1" x14ac:dyDescent="0.25"/>
    <row r="16120" ht="15" customHeight="1" x14ac:dyDescent="0.25"/>
    <row r="16121" ht="15" customHeight="1" x14ac:dyDescent="0.25"/>
    <row r="16122" ht="15" customHeight="1" x14ac:dyDescent="0.25"/>
    <row r="16123" ht="15" customHeight="1" x14ac:dyDescent="0.25"/>
    <row r="16124" ht="15" customHeight="1" x14ac:dyDescent="0.25"/>
    <row r="16125" ht="15" customHeight="1" x14ac:dyDescent="0.25"/>
    <row r="16126" ht="15" customHeight="1" x14ac:dyDescent="0.25"/>
    <row r="16127" ht="15" customHeight="1" x14ac:dyDescent="0.25"/>
    <row r="16128" ht="15" customHeight="1" x14ac:dyDescent="0.25"/>
    <row r="16129" ht="15" customHeight="1" x14ac:dyDescent="0.25"/>
    <row r="16130" ht="15" customHeight="1" x14ac:dyDescent="0.25"/>
    <row r="16131" ht="15" customHeight="1" x14ac:dyDescent="0.25"/>
    <row r="16132" ht="15" customHeight="1" x14ac:dyDescent="0.25"/>
    <row r="16133" ht="15" customHeight="1" x14ac:dyDescent="0.25"/>
    <row r="16134" ht="15" customHeight="1" x14ac:dyDescent="0.25"/>
    <row r="16135" ht="15" customHeight="1" x14ac:dyDescent="0.25"/>
    <row r="16136" ht="15" customHeight="1" x14ac:dyDescent="0.25"/>
    <row r="16137" ht="15" customHeight="1" x14ac:dyDescent="0.25"/>
    <row r="16138" ht="15" customHeight="1" x14ac:dyDescent="0.25"/>
    <row r="16139" ht="15" customHeight="1" x14ac:dyDescent="0.25"/>
    <row r="16140" ht="15" customHeight="1" x14ac:dyDescent="0.25"/>
    <row r="16141" ht="15" customHeight="1" x14ac:dyDescent="0.25"/>
    <row r="16142" ht="15" customHeight="1" x14ac:dyDescent="0.25"/>
    <row r="16143" ht="15" customHeight="1" x14ac:dyDescent="0.25"/>
    <row r="16144" ht="15" customHeight="1" x14ac:dyDescent="0.25"/>
    <row r="16145" ht="15" customHeight="1" x14ac:dyDescent="0.25"/>
    <row r="16146" ht="15" customHeight="1" x14ac:dyDescent="0.25"/>
    <row r="16147" ht="15" customHeight="1" x14ac:dyDescent="0.25"/>
    <row r="16148" ht="15" customHeight="1" x14ac:dyDescent="0.25"/>
    <row r="16149" ht="15" customHeight="1" x14ac:dyDescent="0.25"/>
    <row r="16150" ht="15" customHeight="1" x14ac:dyDescent="0.25"/>
    <row r="16151" ht="15" customHeight="1" x14ac:dyDescent="0.25"/>
    <row r="16152" ht="15" customHeight="1" x14ac:dyDescent="0.25"/>
    <row r="16153" ht="15" customHeight="1" x14ac:dyDescent="0.25"/>
    <row r="16154" ht="15" customHeight="1" x14ac:dyDescent="0.25"/>
    <row r="16155" ht="15" customHeight="1" x14ac:dyDescent="0.25"/>
    <row r="16156" ht="15" customHeight="1" x14ac:dyDescent="0.25"/>
    <row r="16157" ht="15" customHeight="1" x14ac:dyDescent="0.25"/>
    <row r="16158" ht="15" customHeight="1" x14ac:dyDescent="0.25"/>
    <row r="16159" ht="15" customHeight="1" x14ac:dyDescent="0.25"/>
    <row r="16160" ht="15" customHeight="1" x14ac:dyDescent="0.25"/>
    <row r="16161" ht="15" customHeight="1" x14ac:dyDescent="0.25"/>
    <row r="16162" ht="15" customHeight="1" x14ac:dyDescent="0.25"/>
    <row r="16163" ht="15" customHeight="1" x14ac:dyDescent="0.25"/>
    <row r="16164" ht="15" customHeight="1" x14ac:dyDescent="0.25"/>
    <row r="16165" ht="15" customHeight="1" x14ac:dyDescent="0.25"/>
    <row r="16166" ht="15" customHeight="1" x14ac:dyDescent="0.25"/>
    <row r="16167" ht="15" customHeight="1" x14ac:dyDescent="0.25"/>
    <row r="16168" ht="15" customHeight="1" x14ac:dyDescent="0.25"/>
    <row r="16169" ht="15" customHeight="1" x14ac:dyDescent="0.25"/>
    <row r="16170" ht="15" customHeight="1" x14ac:dyDescent="0.25"/>
    <row r="16171" ht="15" customHeight="1" x14ac:dyDescent="0.25"/>
    <row r="16172" ht="15" customHeight="1" x14ac:dyDescent="0.25"/>
    <row r="16173" ht="15" customHeight="1" x14ac:dyDescent="0.25"/>
    <row r="16174" ht="15" customHeight="1" x14ac:dyDescent="0.25"/>
    <row r="16175" ht="15" customHeight="1" x14ac:dyDescent="0.25"/>
    <row r="16176" ht="15" customHeight="1" x14ac:dyDescent="0.25"/>
    <row r="16177" ht="15" customHeight="1" x14ac:dyDescent="0.25"/>
    <row r="16178" ht="15" customHeight="1" x14ac:dyDescent="0.25"/>
    <row r="16179" ht="15" customHeight="1" x14ac:dyDescent="0.25"/>
    <row r="16180" ht="15" customHeight="1" x14ac:dyDescent="0.25"/>
    <row r="16181" ht="15" customHeight="1" x14ac:dyDescent="0.25"/>
    <row r="16182" ht="15" customHeight="1" x14ac:dyDescent="0.25"/>
    <row r="16183" ht="15" customHeight="1" x14ac:dyDescent="0.25"/>
    <row r="16184" ht="15" customHeight="1" x14ac:dyDescent="0.25"/>
    <row r="16185" ht="15" customHeight="1" x14ac:dyDescent="0.25"/>
    <row r="16186" ht="15" customHeight="1" x14ac:dyDescent="0.25"/>
    <row r="16187" ht="15" customHeight="1" x14ac:dyDescent="0.25"/>
    <row r="16188" ht="15" customHeight="1" x14ac:dyDescent="0.25"/>
    <row r="16189" ht="15" customHeight="1" x14ac:dyDescent="0.25"/>
    <row r="16190" ht="15" customHeight="1" x14ac:dyDescent="0.25"/>
    <row r="16191" ht="15" customHeight="1" x14ac:dyDescent="0.25"/>
    <row r="16192" ht="15" customHeight="1" x14ac:dyDescent="0.25"/>
    <row r="16193" ht="15" customHeight="1" x14ac:dyDescent="0.25"/>
    <row r="16194" ht="15" customHeight="1" x14ac:dyDescent="0.25"/>
    <row r="16195" ht="15" customHeight="1" x14ac:dyDescent="0.25"/>
    <row r="16196" ht="15" customHeight="1" x14ac:dyDescent="0.25"/>
    <row r="16197" ht="15" customHeight="1" x14ac:dyDescent="0.25"/>
    <row r="16198" ht="15" customHeight="1" x14ac:dyDescent="0.25"/>
    <row r="16199" ht="15" customHeight="1" x14ac:dyDescent="0.25"/>
    <row r="16200" ht="15" customHeight="1" x14ac:dyDescent="0.25"/>
    <row r="16201" ht="15" customHeight="1" x14ac:dyDescent="0.25"/>
    <row r="16202" ht="15" customHeight="1" x14ac:dyDescent="0.25"/>
    <row r="16203" ht="15" customHeight="1" x14ac:dyDescent="0.25"/>
    <row r="16204" ht="15" customHeight="1" x14ac:dyDescent="0.25"/>
    <row r="16205" ht="15" customHeight="1" x14ac:dyDescent="0.25"/>
    <row r="16206" ht="15" customHeight="1" x14ac:dyDescent="0.25"/>
    <row r="16207" ht="15" customHeight="1" x14ac:dyDescent="0.25"/>
    <row r="16208" ht="15" customHeight="1" x14ac:dyDescent="0.25"/>
    <row r="16209" ht="15" customHeight="1" x14ac:dyDescent="0.25"/>
    <row r="16210" ht="15" customHeight="1" x14ac:dyDescent="0.25"/>
    <row r="16211" ht="15" customHeight="1" x14ac:dyDescent="0.25"/>
    <row r="16212" ht="15" customHeight="1" x14ac:dyDescent="0.25"/>
    <row r="16213" ht="15" customHeight="1" x14ac:dyDescent="0.25"/>
    <row r="16214" ht="15" customHeight="1" x14ac:dyDescent="0.25"/>
    <row r="16215" ht="15" customHeight="1" x14ac:dyDescent="0.25"/>
    <row r="16216" ht="15" customHeight="1" x14ac:dyDescent="0.25"/>
    <row r="16217" ht="15" customHeight="1" x14ac:dyDescent="0.25"/>
    <row r="16218" ht="15" customHeight="1" x14ac:dyDescent="0.25"/>
    <row r="16219" ht="15" customHeight="1" x14ac:dyDescent="0.25"/>
    <row r="16220" ht="15" customHeight="1" x14ac:dyDescent="0.25"/>
    <row r="16221" ht="15" customHeight="1" x14ac:dyDescent="0.25"/>
    <row r="16222" ht="15" customHeight="1" x14ac:dyDescent="0.25"/>
    <row r="16223" ht="15" customHeight="1" x14ac:dyDescent="0.25"/>
    <row r="16224" ht="15" customHeight="1" x14ac:dyDescent="0.25"/>
    <row r="16225" ht="15" customHeight="1" x14ac:dyDescent="0.25"/>
    <row r="16226" ht="15" customHeight="1" x14ac:dyDescent="0.25"/>
    <row r="16227" ht="15" customHeight="1" x14ac:dyDescent="0.25"/>
    <row r="16228" ht="15" customHeight="1" x14ac:dyDescent="0.25"/>
    <row r="16229" ht="15" customHeight="1" x14ac:dyDescent="0.25"/>
    <row r="16230" ht="15" customHeight="1" x14ac:dyDescent="0.25"/>
    <row r="16231" ht="15" customHeight="1" x14ac:dyDescent="0.25"/>
    <row r="16232" ht="15" customHeight="1" x14ac:dyDescent="0.25"/>
    <row r="16233" ht="15" customHeight="1" x14ac:dyDescent="0.25"/>
    <row r="16234" ht="15" customHeight="1" x14ac:dyDescent="0.25"/>
    <row r="16235" ht="15" customHeight="1" x14ac:dyDescent="0.25"/>
    <row r="16236" ht="15" customHeight="1" x14ac:dyDescent="0.25"/>
    <row r="16237" ht="15" customHeight="1" x14ac:dyDescent="0.25"/>
    <row r="16238" ht="15" customHeight="1" x14ac:dyDescent="0.25"/>
    <row r="16239" ht="15" customHeight="1" x14ac:dyDescent="0.25"/>
    <row r="16240" ht="15" customHeight="1" x14ac:dyDescent="0.25"/>
    <row r="16241" ht="15" customHeight="1" x14ac:dyDescent="0.25"/>
    <row r="16242" ht="15" customHeight="1" x14ac:dyDescent="0.25"/>
    <row r="16243" ht="15" customHeight="1" x14ac:dyDescent="0.25"/>
    <row r="16244" ht="15" customHeight="1" x14ac:dyDescent="0.25"/>
    <row r="16245" ht="15" customHeight="1" x14ac:dyDescent="0.25"/>
    <row r="16246" ht="15" customHeight="1" x14ac:dyDescent="0.25"/>
    <row r="16247" ht="15" customHeight="1" x14ac:dyDescent="0.25"/>
    <row r="16248" ht="15" customHeight="1" x14ac:dyDescent="0.25"/>
    <row r="16249" ht="15" customHeight="1" x14ac:dyDescent="0.25"/>
    <row r="16250" ht="15" customHeight="1" x14ac:dyDescent="0.25"/>
    <row r="16251" ht="15" customHeight="1" x14ac:dyDescent="0.25"/>
    <row r="16252" ht="15" customHeight="1" x14ac:dyDescent="0.25"/>
    <row r="16253" ht="15" customHeight="1" x14ac:dyDescent="0.25"/>
    <row r="16254" ht="15" customHeight="1" x14ac:dyDescent="0.25"/>
    <row r="16255" ht="15" customHeight="1" x14ac:dyDescent="0.25"/>
    <row r="16256" ht="15" customHeight="1" x14ac:dyDescent="0.25"/>
    <row r="16257" ht="15" customHeight="1" x14ac:dyDescent="0.25"/>
    <row r="16258" ht="15" customHeight="1" x14ac:dyDescent="0.25"/>
    <row r="16259" ht="15" customHeight="1" x14ac:dyDescent="0.25"/>
    <row r="16260" ht="15" customHeight="1" x14ac:dyDescent="0.25"/>
    <row r="16261" ht="15" customHeight="1" x14ac:dyDescent="0.25"/>
    <row r="16262" ht="15" customHeight="1" x14ac:dyDescent="0.25"/>
    <row r="16263" ht="15" customHeight="1" x14ac:dyDescent="0.25"/>
    <row r="16264" ht="15" customHeight="1" x14ac:dyDescent="0.25"/>
    <row r="16265" ht="15" customHeight="1" x14ac:dyDescent="0.25"/>
    <row r="16266" ht="15" customHeight="1" x14ac:dyDescent="0.25"/>
    <row r="16267" ht="15" customHeight="1" x14ac:dyDescent="0.25"/>
    <row r="16268" ht="15" customHeight="1" x14ac:dyDescent="0.25"/>
    <row r="16269" ht="15" customHeight="1" x14ac:dyDescent="0.25"/>
    <row r="16270" ht="15" customHeight="1" x14ac:dyDescent="0.25"/>
    <row r="16271" ht="15" customHeight="1" x14ac:dyDescent="0.25"/>
    <row r="16272" ht="15" customHeight="1" x14ac:dyDescent="0.25"/>
    <row r="16273" ht="15" customHeight="1" x14ac:dyDescent="0.25"/>
    <row r="16274" ht="15" customHeight="1" x14ac:dyDescent="0.25"/>
    <row r="16275" ht="15" customHeight="1" x14ac:dyDescent="0.25"/>
    <row r="16276" ht="15" customHeight="1" x14ac:dyDescent="0.25"/>
    <row r="16277" ht="15" customHeight="1" x14ac:dyDescent="0.25"/>
    <row r="16278" ht="15" customHeight="1" x14ac:dyDescent="0.25"/>
    <row r="16279" ht="15" customHeight="1" x14ac:dyDescent="0.25"/>
    <row r="16280" ht="15" customHeight="1" x14ac:dyDescent="0.25"/>
    <row r="16281" ht="15" customHeight="1" x14ac:dyDescent="0.25"/>
    <row r="16282" ht="15" customHeight="1" x14ac:dyDescent="0.25"/>
    <row r="16283" ht="15" customHeight="1" x14ac:dyDescent="0.25"/>
    <row r="16284" ht="15" customHeight="1" x14ac:dyDescent="0.25"/>
    <row r="16285" ht="15" customHeight="1" x14ac:dyDescent="0.25"/>
    <row r="16286" ht="15" customHeight="1" x14ac:dyDescent="0.25"/>
    <row r="16287" ht="15" customHeight="1" x14ac:dyDescent="0.25"/>
    <row r="16288" ht="15" customHeight="1" x14ac:dyDescent="0.25"/>
    <row r="16289" ht="15" customHeight="1" x14ac:dyDescent="0.25"/>
    <row r="16290" ht="15" customHeight="1" x14ac:dyDescent="0.25"/>
    <row r="16291" ht="15" customHeight="1" x14ac:dyDescent="0.25"/>
    <row r="16292" ht="15" customHeight="1" x14ac:dyDescent="0.25"/>
    <row r="16293" ht="15" customHeight="1" x14ac:dyDescent="0.25"/>
    <row r="16294" ht="15" customHeight="1" x14ac:dyDescent="0.25"/>
    <row r="16295" ht="15" customHeight="1" x14ac:dyDescent="0.25"/>
    <row r="16296" ht="15" customHeight="1" x14ac:dyDescent="0.25"/>
    <row r="16297" ht="15" customHeight="1" x14ac:dyDescent="0.25"/>
    <row r="16298" ht="15" customHeight="1" x14ac:dyDescent="0.25"/>
    <row r="16299" ht="15" customHeight="1" x14ac:dyDescent="0.25"/>
    <row r="16300" ht="15" customHeight="1" x14ac:dyDescent="0.25"/>
    <row r="16301" ht="15" customHeight="1" x14ac:dyDescent="0.25"/>
    <row r="16302" ht="15" customHeight="1" x14ac:dyDescent="0.25"/>
    <row r="16303" ht="15" customHeight="1" x14ac:dyDescent="0.25"/>
    <row r="16304" ht="15" customHeight="1" x14ac:dyDescent="0.25"/>
    <row r="16305" ht="15" customHeight="1" x14ac:dyDescent="0.25"/>
    <row r="16306" ht="15" customHeight="1" x14ac:dyDescent="0.25"/>
    <row r="16307" ht="15" customHeight="1" x14ac:dyDescent="0.25"/>
    <row r="16308" ht="15" customHeight="1" x14ac:dyDescent="0.25"/>
    <row r="16309" ht="15" customHeight="1" x14ac:dyDescent="0.25"/>
    <row r="16310" ht="15" customHeight="1" x14ac:dyDescent="0.25"/>
    <row r="16311" ht="15" customHeight="1" x14ac:dyDescent="0.25"/>
    <row r="16312" ht="15" customHeight="1" x14ac:dyDescent="0.25"/>
    <row r="16313" ht="15" customHeight="1" x14ac:dyDescent="0.25"/>
    <row r="16314" ht="15" customHeight="1" x14ac:dyDescent="0.25"/>
    <row r="16315" ht="15" customHeight="1" x14ac:dyDescent="0.25"/>
    <row r="16316" ht="15" customHeight="1" x14ac:dyDescent="0.25"/>
    <row r="16317" ht="15" customHeight="1" x14ac:dyDescent="0.25"/>
    <row r="16318" ht="15" customHeight="1" x14ac:dyDescent="0.25"/>
    <row r="16319" ht="15" customHeight="1" x14ac:dyDescent="0.25"/>
    <row r="16320" ht="15" customHeight="1" x14ac:dyDescent="0.25"/>
    <row r="16321" ht="15" customHeight="1" x14ac:dyDescent="0.25"/>
    <row r="16322" ht="15" customHeight="1" x14ac:dyDescent="0.25"/>
    <row r="16323" ht="15" customHeight="1" x14ac:dyDescent="0.25"/>
    <row r="16324" ht="15" customHeight="1" x14ac:dyDescent="0.25"/>
    <row r="16325" ht="15" customHeight="1" x14ac:dyDescent="0.25"/>
    <row r="16326" ht="15" customHeight="1" x14ac:dyDescent="0.25"/>
    <row r="16327" ht="15" customHeight="1" x14ac:dyDescent="0.25"/>
    <row r="16328" ht="15" customHeight="1" x14ac:dyDescent="0.25"/>
    <row r="16329" ht="15" customHeight="1" x14ac:dyDescent="0.25"/>
    <row r="16330" ht="15" customHeight="1" x14ac:dyDescent="0.25"/>
    <row r="16331" ht="15" customHeight="1" x14ac:dyDescent="0.25"/>
    <row r="16332" ht="15" customHeight="1" x14ac:dyDescent="0.25"/>
    <row r="16333" ht="15" customHeight="1" x14ac:dyDescent="0.25"/>
    <row r="16334" ht="15" customHeight="1" x14ac:dyDescent="0.25"/>
    <row r="16335" ht="15" customHeight="1" x14ac:dyDescent="0.25"/>
    <row r="16336" ht="15" customHeight="1" x14ac:dyDescent="0.25"/>
    <row r="16337" ht="15" customHeight="1" x14ac:dyDescent="0.25"/>
    <row r="16338" ht="15" customHeight="1" x14ac:dyDescent="0.25"/>
    <row r="16339" ht="15" customHeight="1" x14ac:dyDescent="0.25"/>
    <row r="16340" ht="15" customHeight="1" x14ac:dyDescent="0.25"/>
    <row r="16341" ht="15" customHeight="1" x14ac:dyDescent="0.25"/>
    <row r="16342" ht="15" customHeight="1" x14ac:dyDescent="0.25"/>
    <row r="16343" ht="15" customHeight="1" x14ac:dyDescent="0.25"/>
    <row r="16344" ht="15" customHeight="1" x14ac:dyDescent="0.25"/>
    <row r="16345" ht="15" customHeight="1" x14ac:dyDescent="0.25"/>
    <row r="16346" ht="15" customHeight="1" x14ac:dyDescent="0.25"/>
    <row r="16347" ht="15" customHeight="1" x14ac:dyDescent="0.25"/>
    <row r="16348" ht="15" customHeight="1" x14ac:dyDescent="0.25"/>
    <row r="16349" ht="15" customHeight="1" x14ac:dyDescent="0.25"/>
    <row r="16350" ht="15" customHeight="1" x14ac:dyDescent="0.25"/>
    <row r="16351" ht="15" customHeight="1" x14ac:dyDescent="0.25"/>
    <row r="16352" ht="15" customHeight="1" x14ac:dyDescent="0.25"/>
    <row r="16353" ht="15" customHeight="1" x14ac:dyDescent="0.25"/>
    <row r="16354" ht="15" customHeight="1" x14ac:dyDescent="0.25"/>
    <row r="16355" ht="15" customHeight="1" x14ac:dyDescent="0.25"/>
    <row r="16356" ht="15" customHeight="1" x14ac:dyDescent="0.25"/>
    <row r="16357" ht="15" customHeight="1" x14ac:dyDescent="0.25"/>
    <row r="16358" ht="15" customHeight="1" x14ac:dyDescent="0.25"/>
    <row r="16359" ht="15" customHeight="1" x14ac:dyDescent="0.25"/>
    <row r="16360" ht="15" customHeight="1" x14ac:dyDescent="0.25"/>
    <row r="16361" ht="15" customHeight="1" x14ac:dyDescent="0.25"/>
    <row r="16362" ht="15" customHeight="1" x14ac:dyDescent="0.25"/>
    <row r="16363" ht="15" customHeight="1" x14ac:dyDescent="0.25"/>
    <row r="16364" ht="15" customHeight="1" x14ac:dyDescent="0.25"/>
    <row r="16365" ht="15" customHeight="1" x14ac:dyDescent="0.25"/>
    <row r="16366" ht="15" customHeight="1" x14ac:dyDescent="0.25"/>
    <row r="16367" ht="15" customHeight="1" x14ac:dyDescent="0.25"/>
    <row r="16368" ht="15" customHeight="1" x14ac:dyDescent="0.25"/>
    <row r="16369" ht="15" customHeight="1" x14ac:dyDescent="0.25"/>
    <row r="16370" ht="15" customHeight="1" x14ac:dyDescent="0.25"/>
    <row r="16371" ht="15" customHeight="1" x14ac:dyDescent="0.25"/>
    <row r="16372" ht="15" customHeight="1" x14ac:dyDescent="0.25"/>
    <row r="16373" ht="15" customHeight="1" x14ac:dyDescent="0.25"/>
    <row r="16374" ht="15" customHeight="1" x14ac:dyDescent="0.25"/>
    <row r="16375" ht="15" customHeight="1" x14ac:dyDescent="0.25"/>
    <row r="16376" ht="15" customHeight="1" x14ac:dyDescent="0.25"/>
    <row r="16377" ht="15" customHeight="1" x14ac:dyDescent="0.25"/>
    <row r="16378" ht="15" customHeight="1" x14ac:dyDescent="0.25"/>
    <row r="16379" ht="15" customHeight="1" x14ac:dyDescent="0.25"/>
    <row r="16380" ht="15" customHeight="1" x14ac:dyDescent="0.25"/>
    <row r="16381" ht="15" customHeight="1" x14ac:dyDescent="0.25"/>
    <row r="16382" ht="15" customHeight="1" x14ac:dyDescent="0.25"/>
    <row r="16383" ht="15" customHeight="1" x14ac:dyDescent="0.25"/>
    <row r="16384" ht="15" customHeight="1" x14ac:dyDescent="0.25"/>
    <row r="16385" ht="15" customHeight="1" x14ac:dyDescent="0.25"/>
    <row r="16386" ht="15" customHeight="1" x14ac:dyDescent="0.25"/>
    <row r="16387" ht="15" customHeight="1" x14ac:dyDescent="0.25"/>
    <row r="16388" ht="15" customHeight="1" x14ac:dyDescent="0.25"/>
    <row r="16389" ht="15" customHeight="1" x14ac:dyDescent="0.25"/>
    <row r="16390" ht="15" customHeight="1" x14ac:dyDescent="0.25"/>
    <row r="16391" ht="15" customHeight="1" x14ac:dyDescent="0.25"/>
    <row r="16392" ht="15" customHeight="1" x14ac:dyDescent="0.25"/>
    <row r="16393" ht="15" customHeight="1" x14ac:dyDescent="0.25"/>
    <row r="16394" ht="15" customHeight="1" x14ac:dyDescent="0.25"/>
    <row r="16395" ht="15" customHeight="1" x14ac:dyDescent="0.25"/>
    <row r="16396" ht="15" customHeight="1" x14ac:dyDescent="0.25"/>
    <row r="16397" ht="15" customHeight="1" x14ac:dyDescent="0.25"/>
    <row r="16398" ht="15" customHeight="1" x14ac:dyDescent="0.25"/>
    <row r="16399" ht="15" customHeight="1" x14ac:dyDescent="0.25"/>
    <row r="16400" ht="15" customHeight="1" x14ac:dyDescent="0.25"/>
    <row r="16401" ht="15" customHeight="1" x14ac:dyDescent="0.25"/>
    <row r="16402" ht="15" customHeight="1" x14ac:dyDescent="0.25"/>
    <row r="16403" ht="15" customHeight="1" x14ac:dyDescent="0.25"/>
    <row r="16404" ht="15" customHeight="1" x14ac:dyDescent="0.25"/>
    <row r="16405" ht="15" customHeight="1" x14ac:dyDescent="0.25"/>
    <row r="16406" ht="15" customHeight="1" x14ac:dyDescent="0.25"/>
    <row r="16407" ht="15" customHeight="1" x14ac:dyDescent="0.25"/>
    <row r="16408" ht="15" customHeight="1" x14ac:dyDescent="0.25"/>
    <row r="16409" ht="15" customHeight="1" x14ac:dyDescent="0.25"/>
    <row r="16410" ht="15" customHeight="1" x14ac:dyDescent="0.25"/>
    <row r="16411" ht="15" customHeight="1" x14ac:dyDescent="0.25"/>
    <row r="16412" ht="15" customHeight="1" x14ac:dyDescent="0.25"/>
    <row r="16413" ht="15" customHeight="1" x14ac:dyDescent="0.25"/>
    <row r="16414" ht="15" customHeight="1" x14ac:dyDescent="0.25"/>
    <row r="16415" ht="15" customHeight="1" x14ac:dyDescent="0.25"/>
    <row r="16416" ht="15" customHeight="1" x14ac:dyDescent="0.25"/>
    <row r="16417" ht="15" customHeight="1" x14ac:dyDescent="0.25"/>
    <row r="16418" ht="15" customHeight="1" x14ac:dyDescent="0.25"/>
    <row r="16419" ht="15" customHeight="1" x14ac:dyDescent="0.25"/>
    <row r="16420" ht="15" customHeight="1" x14ac:dyDescent="0.25"/>
    <row r="16421" ht="15" customHeight="1" x14ac:dyDescent="0.25"/>
    <row r="16422" ht="15" customHeight="1" x14ac:dyDescent="0.25"/>
    <row r="16423" ht="15" customHeight="1" x14ac:dyDescent="0.25"/>
    <row r="16424" ht="15" customHeight="1" x14ac:dyDescent="0.25"/>
    <row r="16425" ht="15" customHeight="1" x14ac:dyDescent="0.25"/>
    <row r="16426" ht="15" customHeight="1" x14ac:dyDescent="0.25"/>
    <row r="16427" ht="15" customHeight="1" x14ac:dyDescent="0.25"/>
    <row r="16428" ht="15" customHeight="1" x14ac:dyDescent="0.25"/>
    <row r="16429" ht="15" customHeight="1" x14ac:dyDescent="0.25"/>
    <row r="16430" ht="15" customHeight="1" x14ac:dyDescent="0.25"/>
    <row r="16431" ht="15" customHeight="1" x14ac:dyDescent="0.25"/>
    <row r="16432" ht="15" customHeight="1" x14ac:dyDescent="0.25"/>
    <row r="16433" ht="15" customHeight="1" x14ac:dyDescent="0.25"/>
    <row r="16434" ht="15" customHeight="1" x14ac:dyDescent="0.25"/>
    <row r="16435" ht="15" customHeight="1" x14ac:dyDescent="0.25"/>
    <row r="16436" ht="15" customHeight="1" x14ac:dyDescent="0.25"/>
    <row r="16437" ht="15" customHeight="1" x14ac:dyDescent="0.25"/>
    <row r="16438" ht="15" customHeight="1" x14ac:dyDescent="0.25"/>
    <row r="16439" ht="15" customHeight="1" x14ac:dyDescent="0.25"/>
    <row r="16440" ht="15" customHeight="1" x14ac:dyDescent="0.25"/>
    <row r="16441" ht="15" customHeight="1" x14ac:dyDescent="0.25"/>
    <row r="16442" ht="15" customHeight="1" x14ac:dyDescent="0.25"/>
    <row r="16443" ht="15" customHeight="1" x14ac:dyDescent="0.25"/>
    <row r="16444" ht="15" customHeight="1" x14ac:dyDescent="0.25"/>
    <row r="16445" ht="15" customHeight="1" x14ac:dyDescent="0.25"/>
    <row r="16446" ht="15" customHeight="1" x14ac:dyDescent="0.25"/>
    <row r="16447" ht="15" customHeight="1" x14ac:dyDescent="0.25"/>
    <row r="16448" ht="15" customHeight="1" x14ac:dyDescent="0.25"/>
    <row r="16449" ht="15" customHeight="1" x14ac:dyDescent="0.25"/>
    <row r="16450" ht="15" customHeight="1" x14ac:dyDescent="0.25"/>
    <row r="16451" ht="15" customHeight="1" x14ac:dyDescent="0.25"/>
    <row r="16452" ht="15" customHeight="1" x14ac:dyDescent="0.25"/>
    <row r="16453" ht="15" customHeight="1" x14ac:dyDescent="0.25"/>
    <row r="16454" ht="15" customHeight="1" x14ac:dyDescent="0.25"/>
    <row r="16455" ht="15" customHeight="1" x14ac:dyDescent="0.25"/>
    <row r="16456" ht="15" customHeight="1" x14ac:dyDescent="0.25"/>
    <row r="16457" ht="15" customHeight="1" x14ac:dyDescent="0.25"/>
    <row r="16458" ht="15" customHeight="1" x14ac:dyDescent="0.25"/>
    <row r="16459" ht="15" customHeight="1" x14ac:dyDescent="0.25"/>
    <row r="16460" ht="15" customHeight="1" x14ac:dyDescent="0.25"/>
    <row r="16461" ht="15" customHeight="1" x14ac:dyDescent="0.25"/>
    <row r="16462" ht="15" customHeight="1" x14ac:dyDescent="0.25"/>
    <row r="16463" ht="15" customHeight="1" x14ac:dyDescent="0.25"/>
    <row r="16464" ht="15" customHeight="1" x14ac:dyDescent="0.25"/>
    <row r="16465" ht="15" customHeight="1" x14ac:dyDescent="0.25"/>
    <row r="16466" ht="15" customHeight="1" x14ac:dyDescent="0.25"/>
    <row r="16467" ht="15" customHeight="1" x14ac:dyDescent="0.25"/>
    <row r="16468" ht="15" customHeight="1" x14ac:dyDescent="0.25"/>
    <row r="16469" ht="15" customHeight="1" x14ac:dyDescent="0.25"/>
    <row r="16470" ht="15" customHeight="1" x14ac:dyDescent="0.25"/>
    <row r="16471" ht="15" customHeight="1" x14ac:dyDescent="0.25"/>
    <row r="16472" ht="15" customHeight="1" x14ac:dyDescent="0.25"/>
    <row r="16473" ht="15" customHeight="1" x14ac:dyDescent="0.25"/>
    <row r="16474" ht="15" customHeight="1" x14ac:dyDescent="0.25"/>
    <row r="16475" ht="15" customHeight="1" x14ac:dyDescent="0.25"/>
    <row r="16476" ht="15" customHeight="1" x14ac:dyDescent="0.25"/>
    <row r="16477" ht="15" customHeight="1" x14ac:dyDescent="0.25"/>
    <row r="16478" ht="15" customHeight="1" x14ac:dyDescent="0.25"/>
    <row r="16479" ht="15" customHeight="1" x14ac:dyDescent="0.25"/>
    <row r="16480" ht="15" customHeight="1" x14ac:dyDescent="0.25"/>
    <row r="16481" ht="15" customHeight="1" x14ac:dyDescent="0.25"/>
    <row r="16482" ht="15" customHeight="1" x14ac:dyDescent="0.25"/>
    <row r="16483" ht="15" customHeight="1" x14ac:dyDescent="0.25"/>
    <row r="16484" ht="15" customHeight="1" x14ac:dyDescent="0.25"/>
    <row r="16485" ht="15" customHeight="1" x14ac:dyDescent="0.25"/>
    <row r="16486" ht="15" customHeight="1" x14ac:dyDescent="0.25"/>
    <row r="16487" ht="15" customHeight="1" x14ac:dyDescent="0.25"/>
    <row r="16488" ht="15" customHeight="1" x14ac:dyDescent="0.25"/>
    <row r="16489" ht="15" customHeight="1" x14ac:dyDescent="0.25"/>
    <row r="16490" ht="15" customHeight="1" x14ac:dyDescent="0.25"/>
    <row r="16491" ht="15" customHeight="1" x14ac:dyDescent="0.25"/>
    <row r="16492" ht="15" customHeight="1" x14ac:dyDescent="0.25"/>
    <row r="16493" ht="15" customHeight="1" x14ac:dyDescent="0.25"/>
    <row r="16494" ht="15" customHeight="1" x14ac:dyDescent="0.25"/>
    <row r="16495" ht="15" customHeight="1" x14ac:dyDescent="0.25"/>
    <row r="16496" ht="15" customHeight="1" x14ac:dyDescent="0.25"/>
    <row r="16497" ht="15" customHeight="1" x14ac:dyDescent="0.25"/>
    <row r="16498" ht="15" customHeight="1" x14ac:dyDescent="0.25"/>
    <row r="16499" ht="15" customHeight="1" x14ac:dyDescent="0.25"/>
    <row r="16500" ht="15" customHeight="1" x14ac:dyDescent="0.25"/>
    <row r="16501" ht="15" customHeight="1" x14ac:dyDescent="0.25"/>
    <row r="16502" ht="15" customHeight="1" x14ac:dyDescent="0.25"/>
    <row r="16503" ht="15" customHeight="1" x14ac:dyDescent="0.25"/>
    <row r="16504" ht="15" customHeight="1" x14ac:dyDescent="0.25"/>
    <row r="16505" ht="15" customHeight="1" x14ac:dyDescent="0.25"/>
    <row r="16506" ht="15" customHeight="1" x14ac:dyDescent="0.25"/>
    <row r="16507" ht="15" customHeight="1" x14ac:dyDescent="0.25"/>
    <row r="16508" ht="15" customHeight="1" x14ac:dyDescent="0.25"/>
    <row r="16509" ht="15" customHeight="1" x14ac:dyDescent="0.25"/>
    <row r="16510" ht="15" customHeight="1" x14ac:dyDescent="0.25"/>
    <row r="16511" ht="15" customHeight="1" x14ac:dyDescent="0.25"/>
    <row r="16512" ht="15" customHeight="1" x14ac:dyDescent="0.25"/>
    <row r="16513" ht="15" customHeight="1" x14ac:dyDescent="0.25"/>
    <row r="16514" ht="15" customHeight="1" x14ac:dyDescent="0.25"/>
    <row r="16515" ht="15" customHeight="1" x14ac:dyDescent="0.25"/>
    <row r="16516" ht="15" customHeight="1" x14ac:dyDescent="0.25"/>
    <row r="16517" ht="15" customHeight="1" x14ac:dyDescent="0.25"/>
    <row r="16518" ht="15" customHeight="1" x14ac:dyDescent="0.25"/>
    <row r="16519" ht="15" customHeight="1" x14ac:dyDescent="0.25"/>
    <row r="16520" ht="15" customHeight="1" x14ac:dyDescent="0.25"/>
    <row r="16521" ht="15" customHeight="1" x14ac:dyDescent="0.25"/>
    <row r="16522" ht="15" customHeight="1" x14ac:dyDescent="0.25"/>
    <row r="16523" ht="15" customHeight="1" x14ac:dyDescent="0.25"/>
    <row r="16524" ht="15" customHeight="1" x14ac:dyDescent="0.25"/>
    <row r="16525" ht="15" customHeight="1" x14ac:dyDescent="0.25"/>
    <row r="16526" ht="15" customHeight="1" x14ac:dyDescent="0.25"/>
    <row r="16527" ht="15" customHeight="1" x14ac:dyDescent="0.25"/>
    <row r="16528" ht="15" customHeight="1" x14ac:dyDescent="0.25"/>
    <row r="16529" ht="15" customHeight="1" x14ac:dyDescent="0.25"/>
    <row r="16530" ht="15" customHeight="1" x14ac:dyDescent="0.25"/>
    <row r="16531" ht="15" customHeight="1" x14ac:dyDescent="0.25"/>
    <row r="16532" ht="15" customHeight="1" x14ac:dyDescent="0.25"/>
    <row r="16533" ht="15" customHeight="1" x14ac:dyDescent="0.25"/>
    <row r="16534" ht="15" customHeight="1" x14ac:dyDescent="0.25"/>
    <row r="16535" ht="15" customHeight="1" x14ac:dyDescent="0.25"/>
    <row r="16536" ht="15" customHeight="1" x14ac:dyDescent="0.25"/>
    <row r="16537" ht="15" customHeight="1" x14ac:dyDescent="0.25"/>
    <row r="16538" ht="15" customHeight="1" x14ac:dyDescent="0.25"/>
    <row r="16539" ht="15" customHeight="1" x14ac:dyDescent="0.25"/>
    <row r="16540" ht="15" customHeight="1" x14ac:dyDescent="0.25"/>
    <row r="16541" ht="15" customHeight="1" x14ac:dyDescent="0.25"/>
    <row r="16542" ht="15" customHeight="1" x14ac:dyDescent="0.25"/>
    <row r="16543" ht="15" customHeight="1" x14ac:dyDescent="0.25"/>
    <row r="16544" ht="15" customHeight="1" x14ac:dyDescent="0.25"/>
    <row r="16545" ht="15" customHeight="1" x14ac:dyDescent="0.25"/>
    <row r="16546" ht="15" customHeight="1" x14ac:dyDescent="0.25"/>
    <row r="16547" ht="15" customHeight="1" x14ac:dyDescent="0.25"/>
    <row r="16548" ht="15" customHeight="1" x14ac:dyDescent="0.25"/>
    <row r="16549" ht="15" customHeight="1" x14ac:dyDescent="0.25"/>
    <row r="16550" ht="15" customHeight="1" x14ac:dyDescent="0.25"/>
    <row r="16551" ht="15" customHeight="1" x14ac:dyDescent="0.25"/>
    <row r="16552" ht="15" customHeight="1" x14ac:dyDescent="0.25"/>
    <row r="16553" ht="15" customHeight="1" x14ac:dyDescent="0.25"/>
    <row r="16554" ht="15" customHeight="1" x14ac:dyDescent="0.25"/>
    <row r="16555" ht="15" customHeight="1" x14ac:dyDescent="0.25"/>
    <row r="16556" ht="15" customHeight="1" x14ac:dyDescent="0.25"/>
    <row r="16557" ht="15" customHeight="1" x14ac:dyDescent="0.25"/>
    <row r="16558" ht="15" customHeight="1" x14ac:dyDescent="0.25"/>
    <row r="16559" ht="15" customHeight="1" x14ac:dyDescent="0.25"/>
    <row r="16560" ht="15" customHeight="1" x14ac:dyDescent="0.25"/>
    <row r="16561" ht="15" customHeight="1" x14ac:dyDescent="0.25"/>
    <row r="16562" ht="15" customHeight="1" x14ac:dyDescent="0.25"/>
    <row r="16563" ht="15" customHeight="1" x14ac:dyDescent="0.25"/>
    <row r="16564" ht="15" customHeight="1" x14ac:dyDescent="0.25"/>
    <row r="16565" ht="15" customHeight="1" x14ac:dyDescent="0.25"/>
    <row r="16566" ht="15" customHeight="1" x14ac:dyDescent="0.25"/>
    <row r="16567" ht="15" customHeight="1" x14ac:dyDescent="0.25"/>
    <row r="16568" ht="15" customHeight="1" x14ac:dyDescent="0.25"/>
    <row r="16569" ht="15" customHeight="1" x14ac:dyDescent="0.25"/>
    <row r="16570" ht="15" customHeight="1" x14ac:dyDescent="0.25"/>
    <row r="16571" ht="15" customHeight="1" x14ac:dyDescent="0.25"/>
    <row r="16572" ht="15" customHeight="1" x14ac:dyDescent="0.25"/>
    <row r="16573" ht="15" customHeight="1" x14ac:dyDescent="0.25"/>
    <row r="16574" ht="15" customHeight="1" x14ac:dyDescent="0.25"/>
    <row r="16575" ht="15" customHeight="1" x14ac:dyDescent="0.25"/>
    <row r="16576" ht="15" customHeight="1" x14ac:dyDescent="0.25"/>
    <row r="16577" ht="15" customHeight="1" x14ac:dyDescent="0.25"/>
    <row r="16578" ht="15" customHeight="1" x14ac:dyDescent="0.25"/>
    <row r="16579" ht="15" customHeight="1" x14ac:dyDescent="0.25"/>
    <row r="16580" ht="15" customHeight="1" x14ac:dyDescent="0.25"/>
    <row r="16581" ht="15" customHeight="1" x14ac:dyDescent="0.25"/>
    <row r="16582" ht="15" customHeight="1" x14ac:dyDescent="0.25"/>
    <row r="16583" ht="15" customHeight="1" x14ac:dyDescent="0.25"/>
    <row r="16584" ht="15" customHeight="1" x14ac:dyDescent="0.25"/>
    <row r="16585" ht="15" customHeight="1" x14ac:dyDescent="0.25"/>
    <row r="16586" ht="15" customHeight="1" x14ac:dyDescent="0.25"/>
    <row r="16587" ht="15" customHeight="1" x14ac:dyDescent="0.25"/>
    <row r="16588" ht="15" customHeight="1" x14ac:dyDescent="0.25"/>
    <row r="16589" ht="15" customHeight="1" x14ac:dyDescent="0.25"/>
    <row r="16590" ht="15" customHeight="1" x14ac:dyDescent="0.25"/>
    <row r="16591" ht="15" customHeight="1" x14ac:dyDescent="0.25"/>
    <row r="16592" ht="15" customHeight="1" x14ac:dyDescent="0.25"/>
    <row r="16593" ht="15" customHeight="1" x14ac:dyDescent="0.25"/>
    <row r="16594" ht="15" customHeight="1" x14ac:dyDescent="0.25"/>
    <row r="16595" ht="15" customHeight="1" x14ac:dyDescent="0.25"/>
    <row r="16596" ht="15" customHeight="1" x14ac:dyDescent="0.25"/>
    <row r="16597" ht="15" customHeight="1" x14ac:dyDescent="0.25"/>
    <row r="16598" ht="15" customHeight="1" x14ac:dyDescent="0.25"/>
    <row r="16599" ht="15" customHeight="1" x14ac:dyDescent="0.25"/>
    <row r="16600" ht="15" customHeight="1" x14ac:dyDescent="0.25"/>
    <row r="16601" ht="15" customHeight="1" x14ac:dyDescent="0.25"/>
    <row r="16602" ht="15" customHeight="1" x14ac:dyDescent="0.25"/>
    <row r="16603" ht="15" customHeight="1" x14ac:dyDescent="0.25"/>
    <row r="16604" ht="15" customHeight="1" x14ac:dyDescent="0.25"/>
    <row r="16605" ht="15" customHeight="1" x14ac:dyDescent="0.25"/>
    <row r="16606" ht="15" customHeight="1" x14ac:dyDescent="0.25"/>
    <row r="16607" ht="15" customHeight="1" x14ac:dyDescent="0.25"/>
    <row r="16608" ht="15" customHeight="1" x14ac:dyDescent="0.25"/>
    <row r="16609" ht="15" customHeight="1" x14ac:dyDescent="0.25"/>
    <row r="16610" ht="15" customHeight="1" x14ac:dyDescent="0.25"/>
    <row r="16611" ht="15" customHeight="1" x14ac:dyDescent="0.25"/>
    <row r="16612" ht="15" customHeight="1" x14ac:dyDescent="0.25"/>
    <row r="16613" ht="15" customHeight="1" x14ac:dyDescent="0.25"/>
    <row r="16614" ht="15" customHeight="1" x14ac:dyDescent="0.25"/>
    <row r="16615" ht="15" customHeight="1" x14ac:dyDescent="0.25"/>
    <row r="16616" ht="15" customHeight="1" x14ac:dyDescent="0.25"/>
    <row r="16617" ht="15" customHeight="1" x14ac:dyDescent="0.25"/>
    <row r="16618" ht="15" customHeight="1" x14ac:dyDescent="0.25"/>
    <row r="16619" ht="15" customHeight="1" x14ac:dyDescent="0.25"/>
    <row r="16620" ht="15" customHeight="1" x14ac:dyDescent="0.25"/>
    <row r="16621" ht="15" customHeight="1" x14ac:dyDescent="0.25"/>
    <row r="16622" ht="15" customHeight="1" x14ac:dyDescent="0.25"/>
    <row r="16623" ht="15" customHeight="1" x14ac:dyDescent="0.25"/>
    <row r="16624" ht="15" customHeight="1" x14ac:dyDescent="0.25"/>
    <row r="16625" ht="15" customHeight="1" x14ac:dyDescent="0.25"/>
    <row r="16626" ht="15" customHeight="1" x14ac:dyDescent="0.25"/>
    <row r="16627" ht="15" customHeight="1" x14ac:dyDescent="0.25"/>
    <row r="16628" ht="15" customHeight="1" x14ac:dyDescent="0.25"/>
    <row r="16629" ht="15" customHeight="1" x14ac:dyDescent="0.25"/>
    <row r="16630" ht="15" customHeight="1" x14ac:dyDescent="0.25"/>
    <row r="16631" ht="15" customHeight="1" x14ac:dyDescent="0.25"/>
    <row r="16632" ht="15" customHeight="1" x14ac:dyDescent="0.25"/>
    <row r="16633" ht="15" customHeight="1" x14ac:dyDescent="0.25"/>
    <row r="16634" ht="15" customHeight="1" x14ac:dyDescent="0.25"/>
    <row r="16635" ht="15" customHeight="1" x14ac:dyDescent="0.25"/>
    <row r="16636" ht="15" customHeight="1" x14ac:dyDescent="0.25"/>
    <row r="16637" ht="15" customHeight="1" x14ac:dyDescent="0.25"/>
    <row r="16638" ht="15" customHeight="1" x14ac:dyDescent="0.25"/>
    <row r="16639" ht="15" customHeight="1" x14ac:dyDescent="0.25"/>
    <row r="16640" ht="15" customHeight="1" x14ac:dyDescent="0.25"/>
    <row r="16641" ht="15" customHeight="1" x14ac:dyDescent="0.25"/>
    <row r="16642" ht="15" customHeight="1" x14ac:dyDescent="0.25"/>
    <row r="16643" ht="15" customHeight="1" x14ac:dyDescent="0.25"/>
    <row r="16644" ht="15" customHeight="1" x14ac:dyDescent="0.25"/>
    <row r="16645" ht="15" customHeight="1" x14ac:dyDescent="0.25"/>
    <row r="16646" ht="15" customHeight="1" x14ac:dyDescent="0.25"/>
    <row r="16647" ht="15" customHeight="1" x14ac:dyDescent="0.25"/>
    <row r="16648" ht="15" customHeight="1" x14ac:dyDescent="0.25"/>
    <row r="16649" ht="15" customHeight="1" x14ac:dyDescent="0.25"/>
    <row r="16650" ht="15" customHeight="1" x14ac:dyDescent="0.25"/>
    <row r="16651" ht="15" customHeight="1" x14ac:dyDescent="0.25"/>
    <row r="16652" ht="15" customHeight="1" x14ac:dyDescent="0.25"/>
    <row r="16653" ht="15" customHeight="1" x14ac:dyDescent="0.25"/>
    <row r="16654" ht="15" customHeight="1" x14ac:dyDescent="0.25"/>
    <row r="16655" ht="15" customHeight="1" x14ac:dyDescent="0.25"/>
    <row r="16656" ht="15" customHeight="1" x14ac:dyDescent="0.25"/>
    <row r="16657" ht="15" customHeight="1" x14ac:dyDescent="0.25"/>
    <row r="16658" ht="15" customHeight="1" x14ac:dyDescent="0.25"/>
    <row r="16659" ht="15" customHeight="1" x14ac:dyDescent="0.25"/>
    <row r="16660" ht="15" customHeight="1" x14ac:dyDescent="0.25"/>
    <row r="16661" ht="15" customHeight="1" x14ac:dyDescent="0.25"/>
    <row r="16662" ht="15" customHeight="1" x14ac:dyDescent="0.25"/>
    <row r="16663" ht="15" customHeight="1" x14ac:dyDescent="0.25"/>
    <row r="16664" ht="15" customHeight="1" x14ac:dyDescent="0.25"/>
    <row r="16665" ht="15" customHeight="1" x14ac:dyDescent="0.25"/>
    <row r="16666" ht="15" customHeight="1" x14ac:dyDescent="0.25"/>
    <row r="16667" ht="15" customHeight="1" x14ac:dyDescent="0.25"/>
    <row r="16668" ht="15" customHeight="1" x14ac:dyDescent="0.25"/>
    <row r="16669" ht="15" customHeight="1" x14ac:dyDescent="0.25"/>
    <row r="16670" ht="15" customHeight="1" x14ac:dyDescent="0.25"/>
    <row r="16671" ht="15" customHeight="1" x14ac:dyDescent="0.25"/>
    <row r="16672" ht="15" customHeight="1" x14ac:dyDescent="0.25"/>
    <row r="16673" ht="15" customHeight="1" x14ac:dyDescent="0.25"/>
    <row r="16674" ht="15" customHeight="1" x14ac:dyDescent="0.25"/>
    <row r="16675" ht="15" customHeight="1" x14ac:dyDescent="0.25"/>
    <row r="16676" ht="15" customHeight="1" x14ac:dyDescent="0.25"/>
    <row r="16677" ht="15" customHeight="1" x14ac:dyDescent="0.25"/>
    <row r="16678" ht="15" customHeight="1" x14ac:dyDescent="0.25"/>
    <row r="16679" ht="15" customHeight="1" x14ac:dyDescent="0.25"/>
    <row r="16680" ht="15" customHeight="1" x14ac:dyDescent="0.25"/>
    <row r="16681" ht="15" customHeight="1" x14ac:dyDescent="0.25"/>
    <row r="16682" ht="15" customHeight="1" x14ac:dyDescent="0.25"/>
    <row r="16683" ht="15" customHeight="1" x14ac:dyDescent="0.25"/>
    <row r="16684" ht="15" customHeight="1" x14ac:dyDescent="0.25"/>
    <row r="16685" ht="15" customHeight="1" x14ac:dyDescent="0.25"/>
    <row r="16686" ht="15" customHeight="1" x14ac:dyDescent="0.25"/>
    <row r="16687" ht="15" customHeight="1" x14ac:dyDescent="0.25"/>
    <row r="16688" ht="15" customHeight="1" x14ac:dyDescent="0.25"/>
    <row r="16689" ht="15" customHeight="1" x14ac:dyDescent="0.25"/>
    <row r="16690" ht="15" customHeight="1" x14ac:dyDescent="0.25"/>
    <row r="16691" ht="15" customHeight="1" x14ac:dyDescent="0.25"/>
    <row r="16692" ht="15" customHeight="1" x14ac:dyDescent="0.25"/>
    <row r="16693" ht="15" customHeight="1" x14ac:dyDescent="0.25"/>
    <row r="16694" ht="15" customHeight="1" x14ac:dyDescent="0.25"/>
    <row r="16695" ht="15" customHeight="1" x14ac:dyDescent="0.25"/>
    <row r="16696" ht="15" customHeight="1" x14ac:dyDescent="0.25"/>
    <row r="16697" ht="15" customHeight="1" x14ac:dyDescent="0.25"/>
    <row r="16698" ht="15" customHeight="1" x14ac:dyDescent="0.25"/>
    <row r="16699" ht="15" customHeight="1" x14ac:dyDescent="0.25"/>
    <row r="16700" ht="15" customHeight="1" x14ac:dyDescent="0.25"/>
    <row r="16701" ht="15" customHeight="1" x14ac:dyDescent="0.25"/>
    <row r="16702" ht="15" customHeight="1" x14ac:dyDescent="0.25"/>
    <row r="16703" ht="15" customHeight="1" x14ac:dyDescent="0.25"/>
    <row r="16704" ht="15" customHeight="1" x14ac:dyDescent="0.25"/>
    <row r="16705" ht="15" customHeight="1" x14ac:dyDescent="0.25"/>
    <row r="16706" ht="15" customHeight="1" x14ac:dyDescent="0.25"/>
    <row r="16707" ht="15" customHeight="1" x14ac:dyDescent="0.25"/>
    <row r="16708" ht="15" customHeight="1" x14ac:dyDescent="0.25"/>
    <row r="16709" ht="15" customHeight="1" x14ac:dyDescent="0.25"/>
    <row r="16710" ht="15" customHeight="1" x14ac:dyDescent="0.25"/>
    <row r="16711" ht="15" customHeight="1" x14ac:dyDescent="0.25"/>
    <row r="16712" ht="15" customHeight="1" x14ac:dyDescent="0.25"/>
    <row r="16713" ht="15" customHeight="1" x14ac:dyDescent="0.25"/>
    <row r="16714" ht="15" customHeight="1" x14ac:dyDescent="0.25"/>
    <row r="16715" ht="15" customHeight="1" x14ac:dyDescent="0.25"/>
    <row r="16716" ht="15" customHeight="1" x14ac:dyDescent="0.25"/>
    <row r="16717" ht="15" customHeight="1" x14ac:dyDescent="0.25"/>
    <row r="16718" ht="15" customHeight="1" x14ac:dyDescent="0.25"/>
    <row r="16719" ht="15" customHeight="1" x14ac:dyDescent="0.25"/>
    <row r="16720" ht="15" customHeight="1" x14ac:dyDescent="0.25"/>
    <row r="16721" ht="15" customHeight="1" x14ac:dyDescent="0.25"/>
    <row r="16722" ht="15" customHeight="1" x14ac:dyDescent="0.25"/>
    <row r="16723" ht="15" customHeight="1" x14ac:dyDescent="0.25"/>
    <row r="16724" ht="15" customHeight="1" x14ac:dyDescent="0.25"/>
    <row r="16725" ht="15" customHeight="1" x14ac:dyDescent="0.25"/>
    <row r="16726" ht="15" customHeight="1" x14ac:dyDescent="0.25"/>
    <row r="16727" ht="15" customHeight="1" x14ac:dyDescent="0.25"/>
    <row r="16728" ht="15" customHeight="1" x14ac:dyDescent="0.25"/>
    <row r="16729" ht="15" customHeight="1" x14ac:dyDescent="0.25"/>
    <row r="16730" ht="15" customHeight="1" x14ac:dyDescent="0.25"/>
    <row r="16731" ht="15" customHeight="1" x14ac:dyDescent="0.25"/>
    <row r="16732" ht="15" customHeight="1" x14ac:dyDescent="0.25"/>
    <row r="16733" ht="15" customHeight="1" x14ac:dyDescent="0.25"/>
    <row r="16734" ht="15" customHeight="1" x14ac:dyDescent="0.25"/>
    <row r="16735" ht="15" customHeight="1" x14ac:dyDescent="0.25"/>
    <row r="16736" ht="15" customHeight="1" x14ac:dyDescent="0.25"/>
    <row r="16737" ht="15" customHeight="1" x14ac:dyDescent="0.25"/>
    <row r="16738" ht="15" customHeight="1" x14ac:dyDescent="0.25"/>
    <row r="16739" ht="15" customHeight="1" x14ac:dyDescent="0.25"/>
    <row r="16740" ht="15" customHeight="1" x14ac:dyDescent="0.25"/>
    <row r="16741" ht="15" customHeight="1" x14ac:dyDescent="0.25"/>
    <row r="16742" ht="15" customHeight="1" x14ac:dyDescent="0.25"/>
    <row r="16743" ht="15" customHeight="1" x14ac:dyDescent="0.25"/>
    <row r="16744" ht="15" customHeight="1" x14ac:dyDescent="0.25"/>
    <row r="16745" ht="15" customHeight="1" x14ac:dyDescent="0.25"/>
    <row r="16746" ht="15" customHeight="1" x14ac:dyDescent="0.25"/>
    <row r="16747" ht="15" customHeight="1" x14ac:dyDescent="0.25"/>
    <row r="16748" ht="15" customHeight="1" x14ac:dyDescent="0.25"/>
    <row r="16749" ht="15" customHeight="1" x14ac:dyDescent="0.25"/>
    <row r="16750" ht="15" customHeight="1" x14ac:dyDescent="0.25"/>
    <row r="16751" ht="15" customHeight="1" x14ac:dyDescent="0.25"/>
    <row r="16752" ht="15" customHeight="1" x14ac:dyDescent="0.25"/>
    <row r="16753" ht="15" customHeight="1" x14ac:dyDescent="0.25"/>
    <row r="16754" ht="15" customHeight="1" x14ac:dyDescent="0.25"/>
    <row r="16755" ht="15" customHeight="1" x14ac:dyDescent="0.25"/>
    <row r="16756" ht="15" customHeight="1" x14ac:dyDescent="0.25"/>
    <row r="16757" ht="15" customHeight="1" x14ac:dyDescent="0.25"/>
    <row r="16758" ht="15" customHeight="1" x14ac:dyDescent="0.25"/>
    <row r="16759" ht="15" customHeight="1" x14ac:dyDescent="0.25"/>
    <row r="16760" ht="15" customHeight="1" x14ac:dyDescent="0.25"/>
    <row r="16761" ht="15" customHeight="1" x14ac:dyDescent="0.25"/>
    <row r="16762" ht="15" customHeight="1" x14ac:dyDescent="0.25"/>
    <row r="16763" ht="15" customHeight="1" x14ac:dyDescent="0.25"/>
    <row r="16764" ht="15" customHeight="1" x14ac:dyDescent="0.25"/>
    <row r="16765" ht="15" customHeight="1" x14ac:dyDescent="0.25"/>
    <row r="16766" ht="15" customHeight="1" x14ac:dyDescent="0.25"/>
    <row r="16767" ht="15" customHeight="1" x14ac:dyDescent="0.25"/>
    <row r="16768" ht="15" customHeight="1" x14ac:dyDescent="0.25"/>
    <row r="16769" ht="15" customHeight="1" x14ac:dyDescent="0.25"/>
    <row r="16770" ht="15" customHeight="1" x14ac:dyDescent="0.25"/>
    <row r="16771" ht="15" customHeight="1" x14ac:dyDescent="0.25"/>
    <row r="16772" ht="15" customHeight="1" x14ac:dyDescent="0.25"/>
    <row r="16773" ht="15" customHeight="1" x14ac:dyDescent="0.25"/>
    <row r="16774" ht="15" customHeight="1" x14ac:dyDescent="0.25"/>
    <row r="16775" ht="15" customHeight="1" x14ac:dyDescent="0.25"/>
    <row r="16776" ht="15" customHeight="1" x14ac:dyDescent="0.25"/>
    <row r="16777" ht="15" customHeight="1" x14ac:dyDescent="0.25"/>
    <row r="16778" ht="15" customHeight="1" x14ac:dyDescent="0.25"/>
    <row r="16779" ht="15" customHeight="1" x14ac:dyDescent="0.25"/>
    <row r="16780" ht="15" customHeight="1" x14ac:dyDescent="0.25"/>
    <row r="16781" ht="15" customHeight="1" x14ac:dyDescent="0.25"/>
    <row r="16782" ht="15" customHeight="1" x14ac:dyDescent="0.25"/>
    <row r="16783" ht="15" customHeight="1" x14ac:dyDescent="0.25"/>
    <row r="16784" ht="15" customHeight="1" x14ac:dyDescent="0.25"/>
    <row r="16785" ht="15" customHeight="1" x14ac:dyDescent="0.25"/>
    <row r="16786" ht="15" customHeight="1" x14ac:dyDescent="0.25"/>
    <row r="16787" ht="15" customHeight="1" x14ac:dyDescent="0.25"/>
    <row r="16788" ht="15" customHeight="1" x14ac:dyDescent="0.25"/>
    <row r="16789" ht="15" customHeight="1" x14ac:dyDescent="0.25"/>
    <row r="16790" ht="15" customHeight="1" x14ac:dyDescent="0.25"/>
    <row r="16791" ht="15" customHeight="1" x14ac:dyDescent="0.25"/>
    <row r="16792" ht="15" customHeight="1" x14ac:dyDescent="0.25"/>
    <row r="16793" ht="15" customHeight="1" x14ac:dyDescent="0.25"/>
    <row r="16794" ht="15" customHeight="1" x14ac:dyDescent="0.25"/>
    <row r="16795" ht="15" customHeight="1" x14ac:dyDescent="0.25"/>
    <row r="16796" ht="15" customHeight="1" x14ac:dyDescent="0.25"/>
    <row r="16797" ht="15" customHeight="1" x14ac:dyDescent="0.25"/>
    <row r="16798" ht="15" customHeight="1" x14ac:dyDescent="0.25"/>
    <row r="16799" ht="15" customHeight="1" x14ac:dyDescent="0.25"/>
    <row r="16800" ht="15" customHeight="1" x14ac:dyDescent="0.25"/>
    <row r="16801" ht="15" customHeight="1" x14ac:dyDescent="0.25"/>
    <row r="16802" ht="15" customHeight="1" x14ac:dyDescent="0.25"/>
    <row r="16803" ht="15" customHeight="1" x14ac:dyDescent="0.25"/>
    <row r="16804" ht="15" customHeight="1" x14ac:dyDescent="0.25"/>
    <row r="16805" ht="15" customHeight="1" x14ac:dyDescent="0.25"/>
    <row r="16806" ht="15" customHeight="1" x14ac:dyDescent="0.25"/>
    <row r="16807" ht="15" customHeight="1" x14ac:dyDescent="0.25"/>
    <row r="16808" ht="15" customHeight="1" x14ac:dyDescent="0.25"/>
    <row r="16809" ht="15" customHeight="1" x14ac:dyDescent="0.25"/>
    <row r="16810" ht="15" customHeight="1" x14ac:dyDescent="0.25"/>
    <row r="16811" ht="15" customHeight="1" x14ac:dyDescent="0.25"/>
    <row r="16812" ht="15" customHeight="1" x14ac:dyDescent="0.25"/>
    <row r="16813" ht="15" customHeight="1" x14ac:dyDescent="0.25"/>
    <row r="16814" ht="15" customHeight="1" x14ac:dyDescent="0.25"/>
    <row r="16815" ht="15" customHeight="1" x14ac:dyDescent="0.25"/>
    <row r="16816" ht="15" customHeight="1" x14ac:dyDescent="0.25"/>
    <row r="16817" ht="15" customHeight="1" x14ac:dyDescent="0.25"/>
    <row r="16818" ht="15" customHeight="1" x14ac:dyDescent="0.25"/>
    <row r="16819" ht="15" customHeight="1" x14ac:dyDescent="0.25"/>
    <row r="16820" ht="15" customHeight="1" x14ac:dyDescent="0.25"/>
    <row r="16821" ht="15" customHeight="1" x14ac:dyDescent="0.25"/>
    <row r="16822" ht="15" customHeight="1" x14ac:dyDescent="0.25"/>
    <row r="16823" ht="15" customHeight="1" x14ac:dyDescent="0.25"/>
    <row r="16824" ht="15" customHeight="1" x14ac:dyDescent="0.25"/>
    <row r="16825" ht="15" customHeight="1" x14ac:dyDescent="0.25"/>
    <row r="16826" ht="15" customHeight="1" x14ac:dyDescent="0.25"/>
    <row r="16827" ht="15" customHeight="1" x14ac:dyDescent="0.25"/>
    <row r="16828" ht="15" customHeight="1" x14ac:dyDescent="0.25"/>
    <row r="16829" ht="15" customHeight="1" x14ac:dyDescent="0.25"/>
    <row r="16830" ht="15" customHeight="1" x14ac:dyDescent="0.25"/>
    <row r="16831" ht="15" customHeight="1" x14ac:dyDescent="0.25"/>
    <row r="16832" ht="15" customHeight="1" x14ac:dyDescent="0.25"/>
    <row r="16833" ht="15" customHeight="1" x14ac:dyDescent="0.25"/>
    <row r="16834" ht="15" customHeight="1" x14ac:dyDescent="0.25"/>
    <row r="16835" ht="15" customHeight="1" x14ac:dyDescent="0.25"/>
    <row r="16836" ht="15" customHeight="1" x14ac:dyDescent="0.25"/>
    <row r="16837" ht="15" customHeight="1" x14ac:dyDescent="0.25"/>
    <row r="16838" ht="15" customHeight="1" x14ac:dyDescent="0.25"/>
    <row r="16839" ht="15" customHeight="1" x14ac:dyDescent="0.25"/>
    <row r="16840" ht="15" customHeight="1" x14ac:dyDescent="0.25"/>
    <row r="16841" ht="15" customHeight="1" x14ac:dyDescent="0.25"/>
    <row r="16842" ht="15" customHeight="1" x14ac:dyDescent="0.25"/>
    <row r="16843" ht="15" customHeight="1" x14ac:dyDescent="0.25"/>
    <row r="16844" ht="15" customHeight="1" x14ac:dyDescent="0.25"/>
    <row r="16845" ht="15" customHeight="1" x14ac:dyDescent="0.25"/>
    <row r="16846" ht="15" customHeight="1" x14ac:dyDescent="0.25"/>
    <row r="16847" ht="15" customHeight="1" x14ac:dyDescent="0.25"/>
    <row r="16848" ht="15" customHeight="1" x14ac:dyDescent="0.25"/>
    <row r="16849" ht="15" customHeight="1" x14ac:dyDescent="0.25"/>
    <row r="16850" ht="15" customHeight="1" x14ac:dyDescent="0.25"/>
    <row r="16851" ht="15" customHeight="1" x14ac:dyDescent="0.25"/>
    <row r="16852" ht="15" customHeight="1" x14ac:dyDescent="0.25"/>
    <row r="16853" ht="15" customHeight="1" x14ac:dyDescent="0.25"/>
    <row r="16854" ht="15" customHeight="1" x14ac:dyDescent="0.25"/>
    <row r="16855" ht="15" customHeight="1" x14ac:dyDescent="0.25"/>
    <row r="16856" ht="15" customHeight="1" x14ac:dyDescent="0.25"/>
    <row r="16857" ht="15" customHeight="1" x14ac:dyDescent="0.25"/>
    <row r="16858" ht="15" customHeight="1" x14ac:dyDescent="0.25"/>
    <row r="16859" ht="15" customHeight="1" x14ac:dyDescent="0.25"/>
    <row r="16860" ht="15" customHeight="1" x14ac:dyDescent="0.25"/>
    <row r="16861" ht="15" customHeight="1" x14ac:dyDescent="0.25"/>
    <row r="16862" ht="15" customHeight="1" x14ac:dyDescent="0.25"/>
    <row r="16863" ht="15" customHeight="1" x14ac:dyDescent="0.25"/>
    <row r="16864" ht="15" customHeight="1" x14ac:dyDescent="0.25"/>
    <row r="16865" ht="15" customHeight="1" x14ac:dyDescent="0.25"/>
    <row r="16866" ht="15" customHeight="1" x14ac:dyDescent="0.25"/>
    <row r="16867" ht="15" customHeight="1" x14ac:dyDescent="0.25"/>
    <row r="16868" ht="15" customHeight="1" x14ac:dyDescent="0.25"/>
    <row r="16869" ht="15" customHeight="1" x14ac:dyDescent="0.25"/>
    <row r="16870" ht="15" customHeight="1" x14ac:dyDescent="0.25"/>
    <row r="16871" ht="15" customHeight="1" x14ac:dyDescent="0.25"/>
    <row r="16872" ht="15" customHeight="1" x14ac:dyDescent="0.25"/>
    <row r="16873" ht="15" customHeight="1" x14ac:dyDescent="0.25"/>
    <row r="16874" ht="15" customHeight="1" x14ac:dyDescent="0.25"/>
    <row r="16875" ht="15" customHeight="1" x14ac:dyDescent="0.25"/>
    <row r="16876" ht="15" customHeight="1" x14ac:dyDescent="0.25"/>
    <row r="16877" ht="15" customHeight="1" x14ac:dyDescent="0.25"/>
    <row r="16878" ht="15" customHeight="1" x14ac:dyDescent="0.25"/>
    <row r="16879" ht="15" customHeight="1" x14ac:dyDescent="0.25"/>
    <row r="16880" ht="15" customHeight="1" x14ac:dyDescent="0.25"/>
    <row r="16881" ht="15" customHeight="1" x14ac:dyDescent="0.25"/>
    <row r="16882" ht="15" customHeight="1" x14ac:dyDescent="0.25"/>
    <row r="16883" ht="15" customHeight="1" x14ac:dyDescent="0.25"/>
    <row r="16884" ht="15" customHeight="1" x14ac:dyDescent="0.25"/>
    <row r="16885" ht="15" customHeight="1" x14ac:dyDescent="0.25"/>
    <row r="16886" ht="15" customHeight="1" x14ac:dyDescent="0.25"/>
    <row r="16887" ht="15" customHeight="1" x14ac:dyDescent="0.25"/>
    <row r="16888" ht="15" customHeight="1" x14ac:dyDescent="0.25"/>
    <row r="16889" ht="15" customHeight="1" x14ac:dyDescent="0.25"/>
    <row r="16890" ht="15" customHeight="1" x14ac:dyDescent="0.25"/>
    <row r="16891" ht="15" customHeight="1" x14ac:dyDescent="0.25"/>
    <row r="16892" ht="15" customHeight="1" x14ac:dyDescent="0.25"/>
    <row r="16893" ht="15" customHeight="1" x14ac:dyDescent="0.25"/>
    <row r="16894" ht="15" customHeight="1" x14ac:dyDescent="0.25"/>
    <row r="16895" ht="15" customHeight="1" x14ac:dyDescent="0.25"/>
    <row r="16896" ht="15" customHeight="1" x14ac:dyDescent="0.25"/>
    <row r="16897" ht="15" customHeight="1" x14ac:dyDescent="0.25"/>
    <row r="16898" ht="15" customHeight="1" x14ac:dyDescent="0.25"/>
    <row r="16899" ht="15" customHeight="1" x14ac:dyDescent="0.25"/>
    <row r="16900" ht="15" customHeight="1" x14ac:dyDescent="0.25"/>
    <row r="16901" ht="15" customHeight="1" x14ac:dyDescent="0.25"/>
    <row r="16902" ht="15" customHeight="1" x14ac:dyDescent="0.25"/>
    <row r="16903" ht="15" customHeight="1" x14ac:dyDescent="0.25"/>
    <row r="16904" ht="15" customHeight="1" x14ac:dyDescent="0.25"/>
    <row r="16905" ht="15" customHeight="1" x14ac:dyDescent="0.25"/>
    <row r="16906" ht="15" customHeight="1" x14ac:dyDescent="0.25"/>
    <row r="16907" ht="15" customHeight="1" x14ac:dyDescent="0.25"/>
    <row r="16908" ht="15" customHeight="1" x14ac:dyDescent="0.25"/>
    <row r="16909" ht="15" customHeight="1" x14ac:dyDescent="0.25"/>
    <row r="16910" ht="15" customHeight="1" x14ac:dyDescent="0.25"/>
    <row r="16911" ht="15" customHeight="1" x14ac:dyDescent="0.25"/>
    <row r="16912" ht="15" customHeight="1" x14ac:dyDescent="0.25"/>
    <row r="16913" ht="15" customHeight="1" x14ac:dyDescent="0.25"/>
    <row r="16914" ht="15" customHeight="1" x14ac:dyDescent="0.25"/>
    <row r="16915" ht="15" customHeight="1" x14ac:dyDescent="0.25"/>
    <row r="16916" ht="15" customHeight="1" x14ac:dyDescent="0.25"/>
    <row r="16917" ht="15" customHeight="1" x14ac:dyDescent="0.25"/>
    <row r="16918" ht="15" customHeight="1" x14ac:dyDescent="0.25"/>
    <row r="16919" ht="15" customHeight="1" x14ac:dyDescent="0.25"/>
    <row r="16920" ht="15" customHeight="1" x14ac:dyDescent="0.25"/>
    <row r="16921" ht="15" customHeight="1" x14ac:dyDescent="0.25"/>
    <row r="16922" ht="15" customHeight="1" x14ac:dyDescent="0.25"/>
    <row r="16923" ht="15" customHeight="1" x14ac:dyDescent="0.25"/>
    <row r="16924" ht="15" customHeight="1" x14ac:dyDescent="0.25"/>
    <row r="16925" ht="15" customHeight="1" x14ac:dyDescent="0.25"/>
    <row r="16926" ht="15" customHeight="1" x14ac:dyDescent="0.25"/>
    <row r="16927" ht="15" customHeight="1" x14ac:dyDescent="0.25"/>
    <row r="16928" ht="15" customHeight="1" x14ac:dyDescent="0.25"/>
    <row r="16929" ht="15" customHeight="1" x14ac:dyDescent="0.25"/>
    <row r="16930" ht="15" customHeight="1" x14ac:dyDescent="0.25"/>
    <row r="16931" ht="15" customHeight="1" x14ac:dyDescent="0.25"/>
    <row r="16932" ht="15" customHeight="1" x14ac:dyDescent="0.25"/>
    <row r="16933" ht="15" customHeight="1" x14ac:dyDescent="0.25"/>
    <row r="16934" ht="15" customHeight="1" x14ac:dyDescent="0.25"/>
    <row r="16935" ht="15" customHeight="1" x14ac:dyDescent="0.25"/>
    <row r="16936" ht="15" customHeight="1" x14ac:dyDescent="0.25"/>
    <row r="16937" ht="15" customHeight="1" x14ac:dyDescent="0.25"/>
    <row r="16938" ht="15" customHeight="1" x14ac:dyDescent="0.25"/>
    <row r="16939" ht="15" customHeight="1" x14ac:dyDescent="0.25"/>
    <row r="16940" ht="15" customHeight="1" x14ac:dyDescent="0.25"/>
    <row r="16941" ht="15" customHeight="1" x14ac:dyDescent="0.25"/>
    <row r="16942" ht="15" customHeight="1" x14ac:dyDescent="0.25"/>
    <row r="16943" ht="15" customHeight="1" x14ac:dyDescent="0.25"/>
    <row r="16944" ht="15" customHeight="1" x14ac:dyDescent="0.25"/>
    <row r="16945" ht="15" customHeight="1" x14ac:dyDescent="0.25"/>
    <row r="16946" ht="15" customHeight="1" x14ac:dyDescent="0.25"/>
    <row r="16947" ht="15" customHeight="1" x14ac:dyDescent="0.25"/>
    <row r="16948" ht="15" customHeight="1" x14ac:dyDescent="0.25"/>
    <row r="16949" ht="15" customHeight="1" x14ac:dyDescent="0.25"/>
    <row r="16950" ht="15" customHeight="1" x14ac:dyDescent="0.25"/>
    <row r="16951" ht="15" customHeight="1" x14ac:dyDescent="0.25"/>
    <row r="16952" ht="15" customHeight="1" x14ac:dyDescent="0.25"/>
    <row r="16953" ht="15" customHeight="1" x14ac:dyDescent="0.25"/>
    <row r="16954" ht="15" customHeight="1" x14ac:dyDescent="0.25"/>
    <row r="16955" ht="15" customHeight="1" x14ac:dyDescent="0.25"/>
    <row r="16956" ht="15" customHeight="1" x14ac:dyDescent="0.25"/>
    <row r="16957" ht="15" customHeight="1" x14ac:dyDescent="0.25"/>
    <row r="16958" ht="15" customHeight="1" x14ac:dyDescent="0.25"/>
    <row r="16959" ht="15" customHeight="1" x14ac:dyDescent="0.25"/>
    <row r="16960" ht="15" customHeight="1" x14ac:dyDescent="0.25"/>
    <row r="16961" ht="15" customHeight="1" x14ac:dyDescent="0.25"/>
    <row r="16962" ht="15" customHeight="1" x14ac:dyDescent="0.25"/>
    <row r="16963" ht="15" customHeight="1" x14ac:dyDescent="0.25"/>
    <row r="16964" ht="15" customHeight="1" x14ac:dyDescent="0.25"/>
    <row r="16965" ht="15" customHeight="1" x14ac:dyDescent="0.25"/>
    <row r="16966" ht="15" customHeight="1" x14ac:dyDescent="0.25"/>
    <row r="16967" ht="15" customHeight="1" x14ac:dyDescent="0.25"/>
    <row r="16968" ht="15" customHeight="1" x14ac:dyDescent="0.25"/>
    <row r="16969" ht="15" customHeight="1" x14ac:dyDescent="0.25"/>
    <row r="16970" ht="15" customHeight="1" x14ac:dyDescent="0.25"/>
    <row r="16971" ht="15" customHeight="1" x14ac:dyDescent="0.25"/>
    <row r="16972" ht="15" customHeight="1" x14ac:dyDescent="0.25"/>
    <row r="16973" ht="15" customHeight="1" x14ac:dyDescent="0.25"/>
    <row r="16974" ht="15" customHeight="1" x14ac:dyDescent="0.25"/>
    <row r="16975" ht="15" customHeight="1" x14ac:dyDescent="0.25"/>
    <row r="16976" ht="15" customHeight="1" x14ac:dyDescent="0.25"/>
    <row r="16977" ht="15" customHeight="1" x14ac:dyDescent="0.25"/>
    <row r="16978" ht="15" customHeight="1" x14ac:dyDescent="0.25"/>
    <row r="16979" ht="15" customHeight="1" x14ac:dyDescent="0.25"/>
    <row r="16980" ht="15" customHeight="1" x14ac:dyDescent="0.25"/>
    <row r="16981" ht="15" customHeight="1" x14ac:dyDescent="0.25"/>
    <row r="16982" ht="15" customHeight="1" x14ac:dyDescent="0.25"/>
    <row r="16983" ht="15" customHeight="1" x14ac:dyDescent="0.25"/>
    <row r="16984" ht="15" customHeight="1" x14ac:dyDescent="0.25"/>
    <row r="16985" ht="15" customHeight="1" x14ac:dyDescent="0.25"/>
    <row r="16986" ht="15" customHeight="1" x14ac:dyDescent="0.25"/>
    <row r="16987" ht="15" customHeight="1" x14ac:dyDescent="0.25"/>
    <row r="16988" ht="15" customHeight="1" x14ac:dyDescent="0.25"/>
    <row r="16989" ht="15" customHeight="1" x14ac:dyDescent="0.25"/>
    <row r="16990" ht="15" customHeight="1" x14ac:dyDescent="0.25"/>
    <row r="16991" ht="15" customHeight="1" x14ac:dyDescent="0.25"/>
    <row r="16992" ht="15" customHeight="1" x14ac:dyDescent="0.25"/>
    <row r="16993" ht="15" customHeight="1" x14ac:dyDescent="0.25"/>
    <row r="16994" ht="15" customHeight="1" x14ac:dyDescent="0.25"/>
    <row r="16995" ht="15" customHeight="1" x14ac:dyDescent="0.25"/>
    <row r="16996" ht="15" customHeight="1" x14ac:dyDescent="0.25"/>
    <row r="16997" ht="15" customHeight="1" x14ac:dyDescent="0.25"/>
    <row r="16998" ht="15" customHeight="1" x14ac:dyDescent="0.25"/>
    <row r="16999" ht="15" customHeight="1" x14ac:dyDescent="0.25"/>
    <row r="17000" ht="15" customHeight="1" x14ac:dyDescent="0.25"/>
    <row r="17001" ht="15" customHeight="1" x14ac:dyDescent="0.25"/>
    <row r="17002" ht="15" customHeight="1" x14ac:dyDescent="0.25"/>
    <row r="17003" ht="15" customHeight="1" x14ac:dyDescent="0.25"/>
    <row r="17004" ht="15" customHeight="1" x14ac:dyDescent="0.25"/>
    <row r="17005" ht="15" customHeight="1" x14ac:dyDescent="0.25"/>
    <row r="17006" ht="15" customHeight="1" x14ac:dyDescent="0.25"/>
    <row r="17007" ht="15" customHeight="1" x14ac:dyDescent="0.25"/>
    <row r="17008" ht="15" customHeight="1" x14ac:dyDescent="0.25"/>
    <row r="17009" ht="15" customHeight="1" x14ac:dyDescent="0.25"/>
    <row r="17010" ht="15" customHeight="1" x14ac:dyDescent="0.25"/>
    <row r="17011" ht="15" customHeight="1" x14ac:dyDescent="0.25"/>
    <row r="17012" ht="15" customHeight="1" x14ac:dyDescent="0.25"/>
    <row r="17013" ht="15" customHeight="1" x14ac:dyDescent="0.25"/>
    <row r="17014" ht="15" customHeight="1" x14ac:dyDescent="0.25"/>
    <row r="17015" ht="15" customHeight="1" x14ac:dyDescent="0.25"/>
    <row r="17016" ht="15" customHeight="1" x14ac:dyDescent="0.25"/>
    <row r="17017" ht="15" customHeight="1" x14ac:dyDescent="0.25"/>
    <row r="17018" ht="15" customHeight="1" x14ac:dyDescent="0.25"/>
    <row r="17019" ht="15" customHeight="1" x14ac:dyDescent="0.25"/>
    <row r="17020" ht="15" customHeight="1" x14ac:dyDescent="0.25"/>
    <row r="17021" ht="15" customHeight="1" x14ac:dyDescent="0.25"/>
    <row r="17022" ht="15" customHeight="1" x14ac:dyDescent="0.25"/>
    <row r="17023" ht="15" customHeight="1" x14ac:dyDescent="0.25"/>
    <row r="17024" ht="15" customHeight="1" x14ac:dyDescent="0.25"/>
    <row r="17025" ht="15" customHeight="1" x14ac:dyDescent="0.25"/>
    <row r="17026" ht="15" customHeight="1" x14ac:dyDescent="0.25"/>
    <row r="17027" ht="15" customHeight="1" x14ac:dyDescent="0.25"/>
    <row r="17028" ht="15" customHeight="1" x14ac:dyDescent="0.25"/>
    <row r="17029" ht="15" customHeight="1" x14ac:dyDescent="0.25"/>
    <row r="17030" ht="15" customHeight="1" x14ac:dyDescent="0.25"/>
    <row r="17031" ht="15" customHeight="1" x14ac:dyDescent="0.25"/>
    <row r="17032" ht="15" customHeight="1" x14ac:dyDescent="0.25"/>
    <row r="17033" ht="15" customHeight="1" x14ac:dyDescent="0.25"/>
    <row r="17034" ht="15" customHeight="1" x14ac:dyDescent="0.25"/>
    <row r="17035" ht="15" customHeight="1" x14ac:dyDescent="0.25"/>
    <row r="17036" ht="15" customHeight="1" x14ac:dyDescent="0.25"/>
    <row r="17037" ht="15" customHeight="1" x14ac:dyDescent="0.25"/>
    <row r="17038" ht="15" customHeight="1" x14ac:dyDescent="0.25"/>
    <row r="17039" ht="15" customHeight="1" x14ac:dyDescent="0.25"/>
    <row r="17040" ht="15" customHeight="1" x14ac:dyDescent="0.25"/>
    <row r="17041" ht="15" customHeight="1" x14ac:dyDescent="0.25"/>
    <row r="17042" ht="15" customHeight="1" x14ac:dyDescent="0.25"/>
    <row r="17043" ht="15" customHeight="1" x14ac:dyDescent="0.25"/>
    <row r="17044" ht="15" customHeight="1" x14ac:dyDescent="0.25"/>
    <row r="17045" ht="15" customHeight="1" x14ac:dyDescent="0.25"/>
    <row r="17046" ht="15" customHeight="1" x14ac:dyDescent="0.25"/>
    <row r="17047" ht="15" customHeight="1" x14ac:dyDescent="0.25"/>
    <row r="17048" ht="15" customHeight="1" x14ac:dyDescent="0.25"/>
    <row r="17049" ht="15" customHeight="1" x14ac:dyDescent="0.25"/>
    <row r="17050" ht="15" customHeight="1" x14ac:dyDescent="0.25"/>
    <row r="17051" ht="15" customHeight="1" x14ac:dyDescent="0.25"/>
    <row r="17052" ht="15" customHeight="1" x14ac:dyDescent="0.25"/>
    <row r="17053" ht="15" customHeight="1" x14ac:dyDescent="0.25"/>
    <row r="17054" ht="15" customHeight="1" x14ac:dyDescent="0.25"/>
    <row r="17055" ht="15" customHeight="1" x14ac:dyDescent="0.25"/>
    <row r="17056" ht="15" customHeight="1" x14ac:dyDescent="0.25"/>
    <row r="17057" ht="15" customHeight="1" x14ac:dyDescent="0.25"/>
    <row r="17058" ht="15" customHeight="1" x14ac:dyDescent="0.25"/>
    <row r="17059" ht="15" customHeight="1" x14ac:dyDescent="0.25"/>
    <row r="17060" ht="15" customHeight="1" x14ac:dyDescent="0.25"/>
    <row r="17061" ht="15" customHeight="1" x14ac:dyDescent="0.25"/>
    <row r="17062" ht="15" customHeight="1" x14ac:dyDescent="0.25"/>
    <row r="17063" ht="15" customHeight="1" x14ac:dyDescent="0.25"/>
    <row r="17064" ht="15" customHeight="1" x14ac:dyDescent="0.25"/>
    <row r="17065" ht="15" customHeight="1" x14ac:dyDescent="0.25"/>
    <row r="17066" ht="15" customHeight="1" x14ac:dyDescent="0.25"/>
    <row r="17067" ht="15" customHeight="1" x14ac:dyDescent="0.25"/>
    <row r="17068" ht="15" customHeight="1" x14ac:dyDescent="0.25"/>
    <row r="17069" ht="15" customHeight="1" x14ac:dyDescent="0.25"/>
    <row r="17070" ht="15" customHeight="1" x14ac:dyDescent="0.25"/>
    <row r="17071" ht="15" customHeight="1" x14ac:dyDescent="0.25"/>
    <row r="17072" ht="15" customHeight="1" x14ac:dyDescent="0.25"/>
    <row r="17073" ht="15" customHeight="1" x14ac:dyDescent="0.25"/>
    <row r="17074" ht="15" customHeight="1" x14ac:dyDescent="0.25"/>
    <row r="17075" ht="15" customHeight="1" x14ac:dyDescent="0.25"/>
    <row r="17076" ht="15" customHeight="1" x14ac:dyDescent="0.25"/>
    <row r="17077" ht="15" customHeight="1" x14ac:dyDescent="0.25"/>
    <row r="17078" ht="15" customHeight="1" x14ac:dyDescent="0.25"/>
    <row r="17079" ht="15" customHeight="1" x14ac:dyDescent="0.25"/>
    <row r="17080" ht="15" customHeight="1" x14ac:dyDescent="0.25"/>
    <row r="17081" ht="15" customHeight="1" x14ac:dyDescent="0.25"/>
    <row r="17082" ht="15" customHeight="1" x14ac:dyDescent="0.25"/>
    <row r="17083" ht="15" customHeight="1" x14ac:dyDescent="0.25"/>
    <row r="17084" ht="15" customHeight="1" x14ac:dyDescent="0.25"/>
    <row r="17085" ht="15" customHeight="1" x14ac:dyDescent="0.25"/>
    <row r="17086" ht="15" customHeight="1" x14ac:dyDescent="0.25"/>
    <row r="17087" ht="15" customHeight="1" x14ac:dyDescent="0.25"/>
    <row r="17088" ht="15" customHeight="1" x14ac:dyDescent="0.25"/>
    <row r="17089" ht="15" customHeight="1" x14ac:dyDescent="0.25"/>
    <row r="17090" ht="15" customHeight="1" x14ac:dyDescent="0.25"/>
    <row r="17091" ht="15" customHeight="1" x14ac:dyDescent="0.25"/>
    <row r="17092" ht="15" customHeight="1" x14ac:dyDescent="0.25"/>
    <row r="17093" ht="15" customHeight="1" x14ac:dyDescent="0.25"/>
    <row r="17094" ht="15" customHeight="1" x14ac:dyDescent="0.25"/>
    <row r="17095" ht="15" customHeight="1" x14ac:dyDescent="0.25"/>
    <row r="17096" ht="15" customHeight="1" x14ac:dyDescent="0.25"/>
    <row r="17097" ht="15" customHeight="1" x14ac:dyDescent="0.25"/>
    <row r="17098" ht="15" customHeight="1" x14ac:dyDescent="0.25"/>
    <row r="17099" ht="15" customHeight="1" x14ac:dyDescent="0.25"/>
    <row r="17100" ht="15" customHeight="1" x14ac:dyDescent="0.25"/>
    <row r="17101" ht="15" customHeight="1" x14ac:dyDescent="0.25"/>
    <row r="17102" ht="15" customHeight="1" x14ac:dyDescent="0.25"/>
    <row r="17103" ht="15" customHeight="1" x14ac:dyDescent="0.25"/>
    <row r="17104" ht="15" customHeight="1" x14ac:dyDescent="0.25"/>
    <row r="17105" ht="15" customHeight="1" x14ac:dyDescent="0.25"/>
    <row r="17106" ht="15" customHeight="1" x14ac:dyDescent="0.25"/>
    <row r="17107" ht="15" customHeight="1" x14ac:dyDescent="0.25"/>
    <row r="17108" ht="15" customHeight="1" x14ac:dyDescent="0.25"/>
    <row r="17109" ht="15" customHeight="1" x14ac:dyDescent="0.25"/>
    <row r="17110" ht="15" customHeight="1" x14ac:dyDescent="0.25"/>
    <row r="17111" ht="15" customHeight="1" x14ac:dyDescent="0.25"/>
    <row r="17112" ht="15" customHeight="1" x14ac:dyDescent="0.25"/>
    <row r="17113" ht="15" customHeight="1" x14ac:dyDescent="0.25"/>
    <row r="17114" ht="15" customHeight="1" x14ac:dyDescent="0.25"/>
    <row r="17115" ht="15" customHeight="1" x14ac:dyDescent="0.25"/>
    <row r="17116" ht="15" customHeight="1" x14ac:dyDescent="0.25"/>
    <row r="17117" ht="15" customHeight="1" x14ac:dyDescent="0.25"/>
    <row r="17118" ht="15" customHeight="1" x14ac:dyDescent="0.25"/>
    <row r="17119" ht="15" customHeight="1" x14ac:dyDescent="0.25"/>
    <row r="17120" ht="15" customHeight="1" x14ac:dyDescent="0.25"/>
    <row r="17121" ht="15" customHeight="1" x14ac:dyDescent="0.25"/>
    <row r="17122" ht="15" customHeight="1" x14ac:dyDescent="0.25"/>
    <row r="17123" ht="15" customHeight="1" x14ac:dyDescent="0.25"/>
    <row r="17124" ht="15" customHeight="1" x14ac:dyDescent="0.25"/>
    <row r="17125" ht="15" customHeight="1" x14ac:dyDescent="0.25"/>
    <row r="17126" ht="15" customHeight="1" x14ac:dyDescent="0.25"/>
    <row r="17127" ht="15" customHeight="1" x14ac:dyDescent="0.25"/>
    <row r="17128" ht="15" customHeight="1" x14ac:dyDescent="0.25"/>
    <row r="17129" ht="15" customHeight="1" x14ac:dyDescent="0.25"/>
    <row r="17130" ht="15" customHeight="1" x14ac:dyDescent="0.25"/>
    <row r="17131" ht="15" customHeight="1" x14ac:dyDescent="0.25"/>
    <row r="17132" ht="15" customHeight="1" x14ac:dyDescent="0.25"/>
    <row r="17133" ht="15" customHeight="1" x14ac:dyDescent="0.25"/>
    <row r="17134" ht="15" customHeight="1" x14ac:dyDescent="0.25"/>
    <row r="17135" ht="15" customHeight="1" x14ac:dyDescent="0.25"/>
    <row r="17136" ht="15" customHeight="1" x14ac:dyDescent="0.25"/>
    <row r="17137" ht="15" customHeight="1" x14ac:dyDescent="0.25"/>
    <row r="17138" ht="15" customHeight="1" x14ac:dyDescent="0.25"/>
    <row r="17139" ht="15" customHeight="1" x14ac:dyDescent="0.25"/>
    <row r="17140" ht="15" customHeight="1" x14ac:dyDescent="0.25"/>
    <row r="17141" ht="15" customHeight="1" x14ac:dyDescent="0.25"/>
    <row r="17142" ht="15" customHeight="1" x14ac:dyDescent="0.25"/>
    <row r="17143" ht="15" customHeight="1" x14ac:dyDescent="0.25"/>
    <row r="17144" ht="15" customHeight="1" x14ac:dyDescent="0.25"/>
    <row r="17145" ht="15" customHeight="1" x14ac:dyDescent="0.25"/>
    <row r="17146" ht="15" customHeight="1" x14ac:dyDescent="0.25"/>
    <row r="17147" ht="15" customHeight="1" x14ac:dyDescent="0.25"/>
    <row r="17148" ht="15" customHeight="1" x14ac:dyDescent="0.25"/>
    <row r="17149" ht="15" customHeight="1" x14ac:dyDescent="0.25"/>
    <row r="17150" ht="15" customHeight="1" x14ac:dyDescent="0.25"/>
    <row r="17151" ht="15" customHeight="1" x14ac:dyDescent="0.25"/>
    <row r="17152" ht="15" customHeight="1" x14ac:dyDescent="0.25"/>
    <row r="17153" ht="15" customHeight="1" x14ac:dyDescent="0.25"/>
    <row r="17154" ht="15" customHeight="1" x14ac:dyDescent="0.25"/>
    <row r="17155" ht="15" customHeight="1" x14ac:dyDescent="0.25"/>
    <row r="17156" ht="15" customHeight="1" x14ac:dyDescent="0.25"/>
    <row r="17157" ht="15" customHeight="1" x14ac:dyDescent="0.25"/>
    <row r="17158" ht="15" customHeight="1" x14ac:dyDescent="0.25"/>
    <row r="17159" ht="15" customHeight="1" x14ac:dyDescent="0.25"/>
    <row r="17160" ht="15" customHeight="1" x14ac:dyDescent="0.25"/>
    <row r="17161" ht="15" customHeight="1" x14ac:dyDescent="0.25"/>
    <row r="17162" ht="15" customHeight="1" x14ac:dyDescent="0.25"/>
    <row r="17163" ht="15" customHeight="1" x14ac:dyDescent="0.25"/>
    <row r="17164" ht="15" customHeight="1" x14ac:dyDescent="0.25"/>
    <row r="17165" ht="15" customHeight="1" x14ac:dyDescent="0.25"/>
    <row r="17166" ht="15" customHeight="1" x14ac:dyDescent="0.25"/>
    <row r="17167" ht="15" customHeight="1" x14ac:dyDescent="0.25"/>
    <row r="17168" ht="15" customHeight="1" x14ac:dyDescent="0.25"/>
    <row r="17169" ht="15" customHeight="1" x14ac:dyDescent="0.25"/>
    <row r="17170" ht="15" customHeight="1" x14ac:dyDescent="0.25"/>
    <row r="17171" ht="15" customHeight="1" x14ac:dyDescent="0.25"/>
    <row r="17172" ht="15" customHeight="1" x14ac:dyDescent="0.25"/>
    <row r="17173" ht="15" customHeight="1" x14ac:dyDescent="0.25"/>
    <row r="17174" ht="15" customHeight="1" x14ac:dyDescent="0.25"/>
    <row r="17175" ht="15" customHeight="1" x14ac:dyDescent="0.25"/>
    <row r="17176" ht="15" customHeight="1" x14ac:dyDescent="0.25"/>
    <row r="17177" ht="15" customHeight="1" x14ac:dyDescent="0.25"/>
    <row r="17178" ht="15" customHeight="1" x14ac:dyDescent="0.25"/>
    <row r="17179" ht="15" customHeight="1" x14ac:dyDescent="0.25"/>
    <row r="17180" ht="15" customHeight="1" x14ac:dyDescent="0.25"/>
    <row r="17181" ht="15" customHeight="1" x14ac:dyDescent="0.25"/>
    <row r="17182" ht="15" customHeight="1" x14ac:dyDescent="0.25"/>
    <row r="17183" ht="15" customHeight="1" x14ac:dyDescent="0.25"/>
    <row r="17184" ht="15" customHeight="1" x14ac:dyDescent="0.25"/>
    <row r="17185" ht="15" customHeight="1" x14ac:dyDescent="0.25"/>
    <row r="17186" ht="15" customHeight="1" x14ac:dyDescent="0.25"/>
    <row r="17187" ht="15" customHeight="1" x14ac:dyDescent="0.25"/>
    <row r="17188" ht="15" customHeight="1" x14ac:dyDescent="0.25"/>
    <row r="17189" ht="15" customHeight="1" x14ac:dyDescent="0.25"/>
    <row r="17190" ht="15" customHeight="1" x14ac:dyDescent="0.25"/>
    <row r="17191" ht="15" customHeight="1" x14ac:dyDescent="0.25"/>
    <row r="17192" ht="15" customHeight="1" x14ac:dyDescent="0.25"/>
    <row r="17193" ht="15" customHeight="1" x14ac:dyDescent="0.25"/>
    <row r="17194" ht="15" customHeight="1" x14ac:dyDescent="0.25"/>
    <row r="17195" ht="15" customHeight="1" x14ac:dyDescent="0.25"/>
    <row r="17196" ht="15" customHeight="1" x14ac:dyDescent="0.25"/>
    <row r="17197" ht="15" customHeight="1" x14ac:dyDescent="0.25"/>
    <row r="17198" ht="15" customHeight="1" x14ac:dyDescent="0.25"/>
    <row r="17199" ht="15" customHeight="1" x14ac:dyDescent="0.25"/>
    <row r="17200" ht="15" customHeight="1" x14ac:dyDescent="0.25"/>
    <row r="17201" ht="15" customHeight="1" x14ac:dyDescent="0.25"/>
    <row r="17202" ht="15" customHeight="1" x14ac:dyDescent="0.25"/>
    <row r="17203" ht="15" customHeight="1" x14ac:dyDescent="0.25"/>
    <row r="17204" ht="15" customHeight="1" x14ac:dyDescent="0.25"/>
    <row r="17205" ht="15" customHeight="1" x14ac:dyDescent="0.25"/>
    <row r="17206" ht="15" customHeight="1" x14ac:dyDescent="0.25"/>
    <row r="17207" ht="15" customHeight="1" x14ac:dyDescent="0.25"/>
    <row r="17208" ht="15" customHeight="1" x14ac:dyDescent="0.25"/>
    <row r="17209" ht="15" customHeight="1" x14ac:dyDescent="0.25"/>
    <row r="17210" ht="15" customHeight="1" x14ac:dyDescent="0.25"/>
    <row r="17211" ht="15" customHeight="1" x14ac:dyDescent="0.25"/>
    <row r="17212" ht="15" customHeight="1" x14ac:dyDescent="0.25"/>
    <row r="17213" ht="15" customHeight="1" x14ac:dyDescent="0.25"/>
    <row r="17214" ht="15" customHeight="1" x14ac:dyDescent="0.25"/>
    <row r="17215" ht="15" customHeight="1" x14ac:dyDescent="0.25"/>
    <row r="17216" ht="15" customHeight="1" x14ac:dyDescent="0.25"/>
    <row r="17217" ht="15" customHeight="1" x14ac:dyDescent="0.25"/>
    <row r="17218" ht="15" customHeight="1" x14ac:dyDescent="0.25"/>
    <row r="17219" ht="15" customHeight="1" x14ac:dyDescent="0.25"/>
    <row r="17220" ht="15" customHeight="1" x14ac:dyDescent="0.25"/>
    <row r="17221" ht="15" customHeight="1" x14ac:dyDescent="0.25"/>
    <row r="17222" ht="15" customHeight="1" x14ac:dyDescent="0.25"/>
    <row r="17223" ht="15" customHeight="1" x14ac:dyDescent="0.25"/>
    <row r="17224" ht="15" customHeight="1" x14ac:dyDescent="0.25"/>
    <row r="17225" ht="15" customHeight="1" x14ac:dyDescent="0.25"/>
    <row r="17226" ht="15" customHeight="1" x14ac:dyDescent="0.25"/>
    <row r="17227" ht="15" customHeight="1" x14ac:dyDescent="0.25"/>
    <row r="17228" ht="15" customHeight="1" x14ac:dyDescent="0.25"/>
    <row r="17229" ht="15" customHeight="1" x14ac:dyDescent="0.25"/>
    <row r="17230" ht="15" customHeight="1" x14ac:dyDescent="0.25"/>
    <row r="17231" ht="15" customHeight="1" x14ac:dyDescent="0.25"/>
    <row r="17232" ht="15" customHeight="1" x14ac:dyDescent="0.25"/>
    <row r="17233" ht="15" customHeight="1" x14ac:dyDescent="0.25"/>
    <row r="17234" ht="15" customHeight="1" x14ac:dyDescent="0.25"/>
    <row r="17235" ht="15" customHeight="1" x14ac:dyDescent="0.25"/>
    <row r="17236" ht="15" customHeight="1" x14ac:dyDescent="0.25"/>
    <row r="17237" ht="15" customHeight="1" x14ac:dyDescent="0.25"/>
    <row r="17238" ht="15" customHeight="1" x14ac:dyDescent="0.25"/>
    <row r="17239" ht="15" customHeight="1" x14ac:dyDescent="0.25"/>
    <row r="17240" ht="15" customHeight="1" x14ac:dyDescent="0.25"/>
    <row r="17241" ht="15" customHeight="1" x14ac:dyDescent="0.25"/>
    <row r="17242" ht="15" customHeight="1" x14ac:dyDescent="0.25"/>
    <row r="17243" ht="15" customHeight="1" x14ac:dyDescent="0.25"/>
    <row r="17244" ht="15" customHeight="1" x14ac:dyDescent="0.25"/>
    <row r="17245" ht="15" customHeight="1" x14ac:dyDescent="0.25"/>
    <row r="17246" ht="15" customHeight="1" x14ac:dyDescent="0.25"/>
    <row r="17247" ht="15" customHeight="1" x14ac:dyDescent="0.25"/>
    <row r="17248" ht="15" customHeight="1" x14ac:dyDescent="0.25"/>
    <row r="17249" ht="15" customHeight="1" x14ac:dyDescent="0.25"/>
    <row r="17250" ht="15" customHeight="1" x14ac:dyDescent="0.25"/>
    <row r="17251" ht="15" customHeight="1" x14ac:dyDescent="0.25"/>
    <row r="17252" ht="15" customHeight="1" x14ac:dyDescent="0.25"/>
    <row r="17253" ht="15" customHeight="1" x14ac:dyDescent="0.25"/>
    <row r="17254" ht="15" customHeight="1" x14ac:dyDescent="0.25"/>
    <row r="17255" ht="15" customHeight="1" x14ac:dyDescent="0.25"/>
    <row r="17256" ht="15" customHeight="1" x14ac:dyDescent="0.25"/>
    <row r="17257" ht="15" customHeight="1" x14ac:dyDescent="0.25"/>
    <row r="17258" ht="15" customHeight="1" x14ac:dyDescent="0.25"/>
    <row r="17259" ht="15" customHeight="1" x14ac:dyDescent="0.25"/>
    <row r="17260" ht="15" customHeight="1" x14ac:dyDescent="0.25"/>
    <row r="17261" ht="15" customHeight="1" x14ac:dyDescent="0.25"/>
    <row r="17262" ht="15" customHeight="1" x14ac:dyDescent="0.25"/>
    <row r="17263" ht="15" customHeight="1" x14ac:dyDescent="0.25"/>
    <row r="17264" ht="15" customHeight="1" x14ac:dyDescent="0.25"/>
    <row r="17265" ht="15" customHeight="1" x14ac:dyDescent="0.25"/>
    <row r="17266" ht="15" customHeight="1" x14ac:dyDescent="0.25"/>
    <row r="17267" ht="15" customHeight="1" x14ac:dyDescent="0.25"/>
    <row r="17268" ht="15" customHeight="1" x14ac:dyDescent="0.25"/>
    <row r="17269" ht="15" customHeight="1" x14ac:dyDescent="0.25"/>
    <row r="17270" ht="15" customHeight="1" x14ac:dyDescent="0.25"/>
    <row r="17271" ht="15" customHeight="1" x14ac:dyDescent="0.25"/>
    <row r="17272" ht="15" customHeight="1" x14ac:dyDescent="0.25"/>
    <row r="17273" ht="15" customHeight="1" x14ac:dyDescent="0.25"/>
    <row r="17274" ht="15" customHeight="1" x14ac:dyDescent="0.25"/>
    <row r="17275" ht="15" customHeight="1" x14ac:dyDescent="0.25"/>
    <row r="17276" ht="15" customHeight="1" x14ac:dyDescent="0.25"/>
    <row r="17277" ht="15" customHeight="1" x14ac:dyDescent="0.25"/>
    <row r="17278" ht="15" customHeight="1" x14ac:dyDescent="0.25"/>
    <row r="17279" ht="15" customHeight="1" x14ac:dyDescent="0.25"/>
    <row r="17280" ht="15" customHeight="1" x14ac:dyDescent="0.25"/>
    <row r="17281" ht="15" customHeight="1" x14ac:dyDescent="0.25"/>
    <row r="17282" ht="15" customHeight="1" x14ac:dyDescent="0.25"/>
    <row r="17283" ht="15" customHeight="1" x14ac:dyDescent="0.25"/>
    <row r="17284" ht="15" customHeight="1" x14ac:dyDescent="0.25"/>
    <row r="17285" ht="15" customHeight="1" x14ac:dyDescent="0.25"/>
    <row r="17286" ht="15" customHeight="1" x14ac:dyDescent="0.25"/>
    <row r="17287" ht="15" customHeight="1" x14ac:dyDescent="0.25"/>
    <row r="17288" ht="15" customHeight="1" x14ac:dyDescent="0.25"/>
    <row r="17289" ht="15" customHeight="1" x14ac:dyDescent="0.25"/>
    <row r="17290" ht="15" customHeight="1" x14ac:dyDescent="0.25"/>
    <row r="17291" ht="15" customHeight="1" x14ac:dyDescent="0.25"/>
    <row r="17292" ht="15" customHeight="1" x14ac:dyDescent="0.25"/>
    <row r="17293" ht="15" customHeight="1" x14ac:dyDescent="0.25"/>
    <row r="17294" ht="15" customHeight="1" x14ac:dyDescent="0.25"/>
    <row r="17295" ht="15" customHeight="1" x14ac:dyDescent="0.25"/>
    <row r="17296" ht="15" customHeight="1" x14ac:dyDescent="0.25"/>
    <row r="17297" ht="15" customHeight="1" x14ac:dyDescent="0.25"/>
    <row r="17298" ht="15" customHeight="1" x14ac:dyDescent="0.25"/>
    <row r="17299" ht="15" customHeight="1" x14ac:dyDescent="0.25"/>
    <row r="17300" ht="15" customHeight="1" x14ac:dyDescent="0.25"/>
    <row r="17301" ht="15" customHeight="1" x14ac:dyDescent="0.25"/>
    <row r="17302" ht="15" customHeight="1" x14ac:dyDescent="0.25"/>
    <row r="17303" ht="15" customHeight="1" x14ac:dyDescent="0.25"/>
    <row r="17304" ht="15" customHeight="1" x14ac:dyDescent="0.25"/>
    <row r="17305" ht="15" customHeight="1" x14ac:dyDescent="0.25"/>
    <row r="17306" ht="15" customHeight="1" x14ac:dyDescent="0.25"/>
    <row r="17307" ht="15" customHeight="1" x14ac:dyDescent="0.25"/>
    <row r="17308" ht="15" customHeight="1" x14ac:dyDescent="0.25"/>
    <row r="17309" ht="15" customHeight="1" x14ac:dyDescent="0.25"/>
    <row r="17310" ht="15" customHeight="1" x14ac:dyDescent="0.25"/>
    <row r="17311" ht="15" customHeight="1" x14ac:dyDescent="0.25"/>
    <row r="17312" ht="15" customHeight="1" x14ac:dyDescent="0.25"/>
    <row r="17313" ht="15" customHeight="1" x14ac:dyDescent="0.25"/>
    <row r="17314" ht="15" customHeight="1" x14ac:dyDescent="0.25"/>
    <row r="17315" ht="15" customHeight="1" x14ac:dyDescent="0.25"/>
    <row r="17316" ht="15" customHeight="1" x14ac:dyDescent="0.25"/>
    <row r="17317" ht="15" customHeight="1" x14ac:dyDescent="0.25"/>
    <row r="17318" ht="15" customHeight="1" x14ac:dyDescent="0.25"/>
    <row r="17319" ht="15" customHeight="1" x14ac:dyDescent="0.25"/>
    <row r="17320" ht="15" customHeight="1" x14ac:dyDescent="0.25"/>
    <row r="17321" ht="15" customHeight="1" x14ac:dyDescent="0.25"/>
    <row r="17322" ht="15" customHeight="1" x14ac:dyDescent="0.25"/>
    <row r="17323" ht="15" customHeight="1" x14ac:dyDescent="0.25"/>
    <row r="17324" ht="15" customHeight="1" x14ac:dyDescent="0.25"/>
    <row r="17325" ht="15" customHeight="1" x14ac:dyDescent="0.25"/>
    <row r="17326" ht="15" customHeight="1" x14ac:dyDescent="0.25"/>
    <row r="17327" ht="15" customHeight="1" x14ac:dyDescent="0.25"/>
    <row r="17328" ht="15" customHeight="1" x14ac:dyDescent="0.25"/>
    <row r="17329" ht="15" customHeight="1" x14ac:dyDescent="0.25"/>
    <row r="17330" ht="15" customHeight="1" x14ac:dyDescent="0.25"/>
    <row r="17331" ht="15" customHeight="1" x14ac:dyDescent="0.25"/>
    <row r="17332" ht="15" customHeight="1" x14ac:dyDescent="0.25"/>
    <row r="17333" ht="15" customHeight="1" x14ac:dyDescent="0.25"/>
    <row r="17334" ht="15" customHeight="1" x14ac:dyDescent="0.25"/>
    <row r="17335" ht="15" customHeight="1" x14ac:dyDescent="0.25"/>
    <row r="17336" ht="15" customHeight="1" x14ac:dyDescent="0.25"/>
    <row r="17337" ht="15" customHeight="1" x14ac:dyDescent="0.25"/>
    <row r="17338" ht="15" customHeight="1" x14ac:dyDescent="0.25"/>
    <row r="17339" ht="15" customHeight="1" x14ac:dyDescent="0.25"/>
    <row r="17340" ht="15" customHeight="1" x14ac:dyDescent="0.25"/>
    <row r="17341" ht="15" customHeight="1" x14ac:dyDescent="0.25"/>
    <row r="17342" ht="15" customHeight="1" x14ac:dyDescent="0.25"/>
    <row r="17343" ht="15" customHeight="1" x14ac:dyDescent="0.25"/>
    <row r="17344" ht="15" customHeight="1" x14ac:dyDescent="0.25"/>
    <row r="17345" ht="15" customHeight="1" x14ac:dyDescent="0.25"/>
    <row r="17346" ht="15" customHeight="1" x14ac:dyDescent="0.25"/>
    <row r="17347" ht="15" customHeight="1" x14ac:dyDescent="0.25"/>
    <row r="17348" ht="15" customHeight="1" x14ac:dyDescent="0.25"/>
    <row r="17349" ht="15" customHeight="1" x14ac:dyDescent="0.25"/>
    <row r="17350" ht="15" customHeight="1" x14ac:dyDescent="0.25"/>
    <row r="17351" ht="15" customHeight="1" x14ac:dyDescent="0.25"/>
    <row r="17352" ht="15" customHeight="1" x14ac:dyDescent="0.25"/>
    <row r="17353" ht="15" customHeight="1" x14ac:dyDescent="0.25"/>
    <row r="17354" ht="15" customHeight="1" x14ac:dyDescent="0.25"/>
    <row r="17355" ht="15" customHeight="1" x14ac:dyDescent="0.25"/>
    <row r="17356" ht="15" customHeight="1" x14ac:dyDescent="0.25"/>
    <row r="17357" ht="15" customHeight="1" x14ac:dyDescent="0.25"/>
    <row r="17358" ht="15" customHeight="1" x14ac:dyDescent="0.25"/>
    <row r="17359" ht="15" customHeight="1" x14ac:dyDescent="0.25"/>
    <row r="17360" ht="15" customHeight="1" x14ac:dyDescent="0.25"/>
    <row r="17361" ht="15" customHeight="1" x14ac:dyDescent="0.25"/>
    <row r="17362" ht="15" customHeight="1" x14ac:dyDescent="0.25"/>
    <row r="17363" ht="15" customHeight="1" x14ac:dyDescent="0.25"/>
    <row r="17364" ht="15" customHeight="1" x14ac:dyDescent="0.25"/>
    <row r="17365" ht="15" customHeight="1" x14ac:dyDescent="0.25"/>
    <row r="17366" ht="15" customHeight="1" x14ac:dyDescent="0.25"/>
    <row r="17367" ht="15" customHeight="1" x14ac:dyDescent="0.25"/>
    <row r="17368" ht="15" customHeight="1" x14ac:dyDescent="0.25"/>
    <row r="17369" ht="15" customHeight="1" x14ac:dyDescent="0.25"/>
    <row r="17370" ht="15" customHeight="1" x14ac:dyDescent="0.25"/>
    <row r="17371" ht="15" customHeight="1" x14ac:dyDescent="0.25"/>
    <row r="17372" ht="15" customHeight="1" x14ac:dyDescent="0.25"/>
    <row r="17373" ht="15" customHeight="1" x14ac:dyDescent="0.25"/>
    <row r="17374" ht="15" customHeight="1" x14ac:dyDescent="0.25"/>
    <row r="17375" ht="15" customHeight="1" x14ac:dyDescent="0.25"/>
    <row r="17376" ht="15" customHeight="1" x14ac:dyDescent="0.25"/>
    <row r="17377" ht="15" customHeight="1" x14ac:dyDescent="0.25"/>
    <row r="17378" ht="15" customHeight="1" x14ac:dyDescent="0.25"/>
    <row r="17379" ht="15" customHeight="1" x14ac:dyDescent="0.25"/>
    <row r="17380" ht="15" customHeight="1" x14ac:dyDescent="0.25"/>
    <row r="17381" ht="15" customHeight="1" x14ac:dyDescent="0.25"/>
    <row r="17382" ht="15" customHeight="1" x14ac:dyDescent="0.25"/>
    <row r="17383" ht="15" customHeight="1" x14ac:dyDescent="0.25"/>
    <row r="17384" ht="15" customHeight="1" x14ac:dyDescent="0.25"/>
    <row r="17385" ht="15" customHeight="1" x14ac:dyDescent="0.25"/>
    <row r="17386" ht="15" customHeight="1" x14ac:dyDescent="0.25"/>
    <row r="17387" ht="15" customHeight="1" x14ac:dyDescent="0.25"/>
    <row r="17388" ht="15" customHeight="1" x14ac:dyDescent="0.25"/>
    <row r="17389" ht="15" customHeight="1" x14ac:dyDescent="0.25"/>
    <row r="17390" ht="15" customHeight="1" x14ac:dyDescent="0.25"/>
    <row r="17391" ht="15" customHeight="1" x14ac:dyDescent="0.25"/>
    <row r="17392" ht="15" customHeight="1" x14ac:dyDescent="0.25"/>
    <row r="17393" ht="15" customHeight="1" x14ac:dyDescent="0.25"/>
    <row r="17394" ht="15" customHeight="1" x14ac:dyDescent="0.25"/>
    <row r="17395" ht="15" customHeight="1" x14ac:dyDescent="0.25"/>
    <row r="17396" ht="15" customHeight="1" x14ac:dyDescent="0.25"/>
    <row r="17397" ht="15" customHeight="1" x14ac:dyDescent="0.25"/>
    <row r="17398" ht="15" customHeight="1" x14ac:dyDescent="0.25"/>
    <row r="17399" ht="15" customHeight="1" x14ac:dyDescent="0.25"/>
    <row r="17400" ht="15" customHeight="1" x14ac:dyDescent="0.25"/>
    <row r="17401" ht="15" customHeight="1" x14ac:dyDescent="0.25"/>
    <row r="17402" ht="15" customHeight="1" x14ac:dyDescent="0.25"/>
    <row r="17403" ht="15" customHeight="1" x14ac:dyDescent="0.25"/>
    <row r="17404" ht="15" customHeight="1" x14ac:dyDescent="0.25"/>
    <row r="17405" ht="15" customHeight="1" x14ac:dyDescent="0.25"/>
    <row r="17406" ht="15" customHeight="1" x14ac:dyDescent="0.25"/>
    <row r="17407" ht="15" customHeight="1" x14ac:dyDescent="0.25"/>
    <row r="17408" ht="15" customHeight="1" x14ac:dyDescent="0.25"/>
    <row r="17409" ht="15" customHeight="1" x14ac:dyDescent="0.25"/>
    <row r="17410" ht="15" customHeight="1" x14ac:dyDescent="0.25"/>
    <row r="17411" ht="15" customHeight="1" x14ac:dyDescent="0.25"/>
    <row r="17412" ht="15" customHeight="1" x14ac:dyDescent="0.25"/>
    <row r="17413" ht="15" customHeight="1" x14ac:dyDescent="0.25"/>
    <row r="17414" ht="15" customHeight="1" x14ac:dyDescent="0.25"/>
    <row r="17415" ht="15" customHeight="1" x14ac:dyDescent="0.25"/>
    <row r="17416" ht="15" customHeight="1" x14ac:dyDescent="0.25"/>
    <row r="17417" ht="15" customHeight="1" x14ac:dyDescent="0.25"/>
    <row r="17418" ht="15" customHeight="1" x14ac:dyDescent="0.25"/>
    <row r="17419" ht="15" customHeight="1" x14ac:dyDescent="0.25"/>
    <row r="17420" ht="15" customHeight="1" x14ac:dyDescent="0.25"/>
    <row r="17421" ht="15" customHeight="1" x14ac:dyDescent="0.25"/>
    <row r="17422" ht="15" customHeight="1" x14ac:dyDescent="0.25"/>
    <row r="17423" ht="15" customHeight="1" x14ac:dyDescent="0.25"/>
    <row r="17424" ht="15" customHeight="1" x14ac:dyDescent="0.25"/>
    <row r="17425" ht="15" customHeight="1" x14ac:dyDescent="0.25"/>
    <row r="17426" ht="15" customHeight="1" x14ac:dyDescent="0.25"/>
    <row r="17427" ht="15" customHeight="1" x14ac:dyDescent="0.25"/>
    <row r="17428" ht="15" customHeight="1" x14ac:dyDescent="0.25"/>
    <row r="17429" ht="15" customHeight="1" x14ac:dyDescent="0.25"/>
    <row r="17430" ht="15" customHeight="1" x14ac:dyDescent="0.25"/>
    <row r="17431" ht="15" customHeight="1" x14ac:dyDescent="0.25"/>
    <row r="17432" ht="15" customHeight="1" x14ac:dyDescent="0.25"/>
    <row r="17433" ht="15" customHeight="1" x14ac:dyDescent="0.25"/>
    <row r="17434" ht="15" customHeight="1" x14ac:dyDescent="0.25"/>
    <row r="17435" ht="15" customHeight="1" x14ac:dyDescent="0.25"/>
    <row r="17436" ht="15" customHeight="1" x14ac:dyDescent="0.25"/>
    <row r="17437" ht="15" customHeight="1" x14ac:dyDescent="0.25"/>
    <row r="17438" ht="15" customHeight="1" x14ac:dyDescent="0.25"/>
    <row r="17439" ht="15" customHeight="1" x14ac:dyDescent="0.25"/>
    <row r="17440" ht="15" customHeight="1" x14ac:dyDescent="0.25"/>
    <row r="17441" ht="15" customHeight="1" x14ac:dyDescent="0.25"/>
    <row r="17442" ht="15" customHeight="1" x14ac:dyDescent="0.25"/>
    <row r="17443" ht="15" customHeight="1" x14ac:dyDescent="0.25"/>
    <row r="17444" ht="15" customHeight="1" x14ac:dyDescent="0.25"/>
    <row r="17445" ht="15" customHeight="1" x14ac:dyDescent="0.25"/>
    <row r="17446" ht="15" customHeight="1" x14ac:dyDescent="0.25"/>
    <row r="17447" ht="15" customHeight="1" x14ac:dyDescent="0.25"/>
    <row r="17448" ht="15" customHeight="1" x14ac:dyDescent="0.25"/>
    <row r="17449" ht="15" customHeight="1" x14ac:dyDescent="0.25"/>
    <row r="17450" ht="15" customHeight="1" x14ac:dyDescent="0.25"/>
    <row r="17451" ht="15" customHeight="1" x14ac:dyDescent="0.25"/>
    <row r="17452" ht="15" customHeight="1" x14ac:dyDescent="0.25"/>
    <row r="17453" ht="15" customHeight="1" x14ac:dyDescent="0.25"/>
    <row r="17454" ht="15" customHeight="1" x14ac:dyDescent="0.25"/>
    <row r="17455" ht="15" customHeight="1" x14ac:dyDescent="0.25"/>
    <row r="17456" ht="15" customHeight="1" x14ac:dyDescent="0.25"/>
    <row r="17457" ht="15" customHeight="1" x14ac:dyDescent="0.25"/>
    <row r="17458" ht="15" customHeight="1" x14ac:dyDescent="0.25"/>
    <row r="17459" ht="15" customHeight="1" x14ac:dyDescent="0.25"/>
    <row r="17460" ht="15" customHeight="1" x14ac:dyDescent="0.25"/>
    <row r="17461" ht="15" customHeight="1" x14ac:dyDescent="0.25"/>
    <row r="17462" ht="15" customHeight="1" x14ac:dyDescent="0.25"/>
    <row r="17463" ht="15" customHeight="1" x14ac:dyDescent="0.25"/>
    <row r="17464" ht="15" customHeight="1" x14ac:dyDescent="0.25"/>
    <row r="17465" ht="15" customHeight="1" x14ac:dyDescent="0.25"/>
    <row r="17466" ht="15" customHeight="1" x14ac:dyDescent="0.25"/>
    <row r="17467" ht="15" customHeight="1" x14ac:dyDescent="0.25"/>
    <row r="17468" ht="15" customHeight="1" x14ac:dyDescent="0.25"/>
    <row r="17469" ht="15" customHeight="1" x14ac:dyDescent="0.25"/>
    <row r="17470" ht="15" customHeight="1" x14ac:dyDescent="0.25"/>
    <row r="17471" ht="15" customHeight="1" x14ac:dyDescent="0.25"/>
    <row r="17472" ht="15" customHeight="1" x14ac:dyDescent="0.25"/>
    <row r="17473" ht="15" customHeight="1" x14ac:dyDescent="0.25"/>
    <row r="17474" ht="15" customHeight="1" x14ac:dyDescent="0.25"/>
    <row r="17475" ht="15" customHeight="1" x14ac:dyDescent="0.25"/>
    <row r="17476" ht="15" customHeight="1" x14ac:dyDescent="0.25"/>
    <row r="17477" ht="15" customHeight="1" x14ac:dyDescent="0.25"/>
    <row r="17478" ht="15" customHeight="1" x14ac:dyDescent="0.25"/>
    <row r="17479" ht="15" customHeight="1" x14ac:dyDescent="0.25"/>
    <row r="17480" ht="15" customHeight="1" x14ac:dyDescent="0.25"/>
    <row r="17481" ht="15" customHeight="1" x14ac:dyDescent="0.25"/>
    <row r="17482" ht="15" customHeight="1" x14ac:dyDescent="0.25"/>
    <row r="17483" ht="15" customHeight="1" x14ac:dyDescent="0.25"/>
    <row r="17484" ht="15" customHeight="1" x14ac:dyDescent="0.25"/>
    <row r="17485" ht="15" customHeight="1" x14ac:dyDescent="0.25"/>
    <row r="17486" ht="15" customHeight="1" x14ac:dyDescent="0.25"/>
    <row r="17487" ht="15" customHeight="1" x14ac:dyDescent="0.25"/>
    <row r="17488" ht="15" customHeight="1" x14ac:dyDescent="0.25"/>
    <row r="17489" ht="15" customHeight="1" x14ac:dyDescent="0.25"/>
    <row r="17490" ht="15" customHeight="1" x14ac:dyDescent="0.25"/>
    <row r="17491" ht="15" customHeight="1" x14ac:dyDescent="0.25"/>
    <row r="17492" ht="15" customHeight="1" x14ac:dyDescent="0.25"/>
    <row r="17493" ht="15" customHeight="1" x14ac:dyDescent="0.25"/>
    <row r="17494" ht="15" customHeight="1" x14ac:dyDescent="0.25"/>
    <row r="17495" ht="15" customHeight="1" x14ac:dyDescent="0.25"/>
    <row r="17496" ht="15" customHeight="1" x14ac:dyDescent="0.25"/>
    <row r="17497" ht="15" customHeight="1" x14ac:dyDescent="0.25"/>
    <row r="17498" ht="15" customHeight="1" x14ac:dyDescent="0.25"/>
    <row r="17499" ht="15" customHeight="1" x14ac:dyDescent="0.25"/>
    <row r="17500" ht="15" customHeight="1" x14ac:dyDescent="0.25"/>
    <row r="17501" ht="15" customHeight="1" x14ac:dyDescent="0.25"/>
    <row r="17502" ht="15" customHeight="1" x14ac:dyDescent="0.25"/>
    <row r="17503" ht="15" customHeight="1" x14ac:dyDescent="0.25"/>
    <row r="17504" ht="15" customHeight="1" x14ac:dyDescent="0.25"/>
    <row r="17505" ht="15" customHeight="1" x14ac:dyDescent="0.25"/>
    <row r="17506" ht="15" customHeight="1" x14ac:dyDescent="0.25"/>
    <row r="17507" ht="15" customHeight="1" x14ac:dyDescent="0.25"/>
    <row r="17508" ht="15" customHeight="1" x14ac:dyDescent="0.25"/>
    <row r="17509" ht="15" customHeight="1" x14ac:dyDescent="0.25"/>
    <row r="17510" ht="15" customHeight="1" x14ac:dyDescent="0.25"/>
    <row r="17511" ht="15" customHeight="1" x14ac:dyDescent="0.25"/>
    <row r="17512" ht="15" customHeight="1" x14ac:dyDescent="0.25"/>
    <row r="17513" ht="15" customHeight="1" x14ac:dyDescent="0.25"/>
    <row r="17514" ht="15" customHeight="1" x14ac:dyDescent="0.25"/>
    <row r="17515" ht="15" customHeight="1" x14ac:dyDescent="0.25"/>
    <row r="17516" ht="15" customHeight="1" x14ac:dyDescent="0.25"/>
    <row r="17517" ht="15" customHeight="1" x14ac:dyDescent="0.25"/>
    <row r="17518" ht="15" customHeight="1" x14ac:dyDescent="0.25"/>
    <row r="17519" ht="15" customHeight="1" x14ac:dyDescent="0.25"/>
    <row r="17520" ht="15" customHeight="1" x14ac:dyDescent="0.25"/>
    <row r="17521" ht="15" customHeight="1" x14ac:dyDescent="0.25"/>
    <row r="17522" ht="15" customHeight="1" x14ac:dyDescent="0.25"/>
    <row r="17523" ht="15" customHeight="1" x14ac:dyDescent="0.25"/>
    <row r="17524" ht="15" customHeight="1" x14ac:dyDescent="0.25"/>
    <row r="17525" ht="15" customHeight="1" x14ac:dyDescent="0.25"/>
    <row r="17526" ht="15" customHeight="1" x14ac:dyDescent="0.25"/>
    <row r="17527" ht="15" customHeight="1" x14ac:dyDescent="0.25"/>
    <row r="17528" ht="15" customHeight="1" x14ac:dyDescent="0.25"/>
    <row r="17529" ht="15" customHeight="1" x14ac:dyDescent="0.25"/>
    <row r="17530" ht="15" customHeight="1" x14ac:dyDescent="0.25"/>
    <row r="17531" ht="15" customHeight="1" x14ac:dyDescent="0.25"/>
    <row r="17532" ht="15" customHeight="1" x14ac:dyDescent="0.25"/>
    <row r="17533" ht="15" customHeight="1" x14ac:dyDescent="0.25"/>
    <row r="17534" ht="15" customHeight="1" x14ac:dyDescent="0.25"/>
    <row r="17535" ht="15" customHeight="1" x14ac:dyDescent="0.25"/>
    <row r="17536" ht="15" customHeight="1" x14ac:dyDescent="0.25"/>
    <row r="17537" ht="15" customHeight="1" x14ac:dyDescent="0.25"/>
    <row r="17538" ht="15" customHeight="1" x14ac:dyDescent="0.25"/>
    <row r="17539" ht="15" customHeight="1" x14ac:dyDescent="0.25"/>
    <row r="17540" ht="15" customHeight="1" x14ac:dyDescent="0.25"/>
    <row r="17541" ht="15" customHeight="1" x14ac:dyDescent="0.25"/>
    <row r="17542" ht="15" customHeight="1" x14ac:dyDescent="0.25"/>
    <row r="17543" ht="15" customHeight="1" x14ac:dyDescent="0.25"/>
    <row r="17544" ht="15" customHeight="1" x14ac:dyDescent="0.25"/>
    <row r="17545" ht="15" customHeight="1" x14ac:dyDescent="0.25"/>
    <row r="17546" ht="15" customHeight="1" x14ac:dyDescent="0.25"/>
    <row r="17547" ht="15" customHeight="1" x14ac:dyDescent="0.25"/>
    <row r="17548" ht="15" customHeight="1" x14ac:dyDescent="0.25"/>
    <row r="17549" ht="15" customHeight="1" x14ac:dyDescent="0.25"/>
    <row r="17550" ht="15" customHeight="1" x14ac:dyDescent="0.25"/>
    <row r="17551" ht="15" customHeight="1" x14ac:dyDescent="0.25"/>
    <row r="17552" ht="15" customHeight="1" x14ac:dyDescent="0.25"/>
    <row r="17553" ht="15" customHeight="1" x14ac:dyDescent="0.25"/>
    <row r="17554" ht="15" customHeight="1" x14ac:dyDescent="0.25"/>
    <row r="17555" ht="15" customHeight="1" x14ac:dyDescent="0.25"/>
    <row r="17556" ht="15" customHeight="1" x14ac:dyDescent="0.25"/>
    <row r="17557" ht="15" customHeight="1" x14ac:dyDescent="0.25"/>
    <row r="17558" ht="15" customHeight="1" x14ac:dyDescent="0.25"/>
    <row r="17559" ht="15" customHeight="1" x14ac:dyDescent="0.25"/>
    <row r="17560" ht="15" customHeight="1" x14ac:dyDescent="0.25"/>
    <row r="17561" ht="15" customHeight="1" x14ac:dyDescent="0.25"/>
    <row r="17562" ht="15" customHeight="1" x14ac:dyDescent="0.25"/>
    <row r="17563" ht="15" customHeight="1" x14ac:dyDescent="0.25"/>
    <row r="17564" ht="15" customHeight="1" x14ac:dyDescent="0.25"/>
    <row r="17565" ht="15" customHeight="1" x14ac:dyDescent="0.25"/>
    <row r="17566" ht="15" customHeight="1" x14ac:dyDescent="0.25"/>
    <row r="17567" ht="15" customHeight="1" x14ac:dyDescent="0.25"/>
    <row r="17568" ht="15" customHeight="1" x14ac:dyDescent="0.25"/>
    <row r="17569" ht="15" customHeight="1" x14ac:dyDescent="0.25"/>
    <row r="17570" ht="15" customHeight="1" x14ac:dyDescent="0.25"/>
    <row r="17571" ht="15" customHeight="1" x14ac:dyDescent="0.25"/>
    <row r="17572" ht="15" customHeight="1" x14ac:dyDescent="0.25"/>
    <row r="17573" ht="15" customHeight="1" x14ac:dyDescent="0.25"/>
    <row r="17574" ht="15" customHeight="1" x14ac:dyDescent="0.25"/>
    <row r="17575" ht="15" customHeight="1" x14ac:dyDescent="0.25"/>
    <row r="17576" ht="15" customHeight="1" x14ac:dyDescent="0.25"/>
    <row r="17577" ht="15" customHeight="1" x14ac:dyDescent="0.25"/>
    <row r="17578" ht="15" customHeight="1" x14ac:dyDescent="0.25"/>
    <row r="17579" ht="15" customHeight="1" x14ac:dyDescent="0.25"/>
    <row r="17580" ht="15" customHeight="1" x14ac:dyDescent="0.25"/>
    <row r="17581" ht="15" customHeight="1" x14ac:dyDescent="0.25"/>
    <row r="17582" ht="15" customHeight="1" x14ac:dyDescent="0.25"/>
    <row r="17583" ht="15" customHeight="1" x14ac:dyDescent="0.25"/>
    <row r="17584" ht="15" customHeight="1" x14ac:dyDescent="0.25"/>
    <row r="17585" ht="15" customHeight="1" x14ac:dyDescent="0.25"/>
    <row r="17586" ht="15" customHeight="1" x14ac:dyDescent="0.25"/>
    <row r="17587" ht="15" customHeight="1" x14ac:dyDescent="0.25"/>
    <row r="17588" ht="15" customHeight="1" x14ac:dyDescent="0.25"/>
    <row r="17589" ht="15" customHeight="1" x14ac:dyDescent="0.25"/>
    <row r="17590" ht="15" customHeight="1" x14ac:dyDescent="0.25"/>
    <row r="17591" ht="15" customHeight="1" x14ac:dyDescent="0.25"/>
    <row r="17592" ht="15" customHeight="1" x14ac:dyDescent="0.25"/>
    <row r="17593" ht="15" customHeight="1" x14ac:dyDescent="0.25"/>
    <row r="17594" ht="15" customHeight="1" x14ac:dyDescent="0.25"/>
    <row r="17595" ht="15" customHeight="1" x14ac:dyDescent="0.25"/>
    <row r="17596" ht="15" customHeight="1" x14ac:dyDescent="0.25"/>
    <row r="17597" ht="15" customHeight="1" x14ac:dyDescent="0.25"/>
    <row r="17598" ht="15" customHeight="1" x14ac:dyDescent="0.25"/>
    <row r="17599" ht="15" customHeight="1" x14ac:dyDescent="0.25"/>
    <row r="17600" ht="15" customHeight="1" x14ac:dyDescent="0.25"/>
    <row r="17601" ht="15" customHeight="1" x14ac:dyDescent="0.25"/>
    <row r="17602" ht="15" customHeight="1" x14ac:dyDescent="0.25"/>
    <row r="17603" ht="15" customHeight="1" x14ac:dyDescent="0.25"/>
    <row r="17604" ht="15" customHeight="1" x14ac:dyDescent="0.25"/>
    <row r="17605" ht="15" customHeight="1" x14ac:dyDescent="0.25"/>
    <row r="17606" ht="15" customHeight="1" x14ac:dyDescent="0.25"/>
    <row r="17607" ht="15" customHeight="1" x14ac:dyDescent="0.25"/>
    <row r="17608" ht="15" customHeight="1" x14ac:dyDescent="0.25"/>
    <row r="17609" ht="15" customHeight="1" x14ac:dyDescent="0.25"/>
    <row r="17610" ht="15" customHeight="1" x14ac:dyDescent="0.25"/>
    <row r="17611" ht="15" customHeight="1" x14ac:dyDescent="0.25"/>
    <row r="17612" ht="15" customHeight="1" x14ac:dyDescent="0.25"/>
    <row r="17613" ht="15" customHeight="1" x14ac:dyDescent="0.25"/>
    <row r="17614" ht="15" customHeight="1" x14ac:dyDescent="0.25"/>
    <row r="17615" ht="15" customHeight="1" x14ac:dyDescent="0.25"/>
    <row r="17616" ht="15" customHeight="1" x14ac:dyDescent="0.25"/>
    <row r="17617" ht="15" customHeight="1" x14ac:dyDescent="0.25"/>
    <row r="17618" ht="15" customHeight="1" x14ac:dyDescent="0.25"/>
    <row r="17619" ht="15" customHeight="1" x14ac:dyDescent="0.25"/>
    <row r="17620" ht="15" customHeight="1" x14ac:dyDescent="0.25"/>
    <row r="17621" ht="15" customHeight="1" x14ac:dyDescent="0.25"/>
    <row r="17622" ht="15" customHeight="1" x14ac:dyDescent="0.25"/>
    <row r="17623" ht="15" customHeight="1" x14ac:dyDescent="0.25"/>
    <row r="17624" ht="15" customHeight="1" x14ac:dyDescent="0.25"/>
    <row r="17625" ht="15" customHeight="1" x14ac:dyDescent="0.25"/>
    <row r="17626" ht="15" customHeight="1" x14ac:dyDescent="0.25"/>
    <row r="17627" ht="15" customHeight="1" x14ac:dyDescent="0.25"/>
    <row r="17628" ht="15" customHeight="1" x14ac:dyDescent="0.25"/>
    <row r="17629" ht="15" customHeight="1" x14ac:dyDescent="0.25"/>
    <row r="17630" ht="15" customHeight="1" x14ac:dyDescent="0.25"/>
    <row r="17631" ht="15" customHeight="1" x14ac:dyDescent="0.25"/>
    <row r="17632" ht="15" customHeight="1" x14ac:dyDescent="0.25"/>
    <row r="17633" ht="15" customHeight="1" x14ac:dyDescent="0.25"/>
    <row r="17634" ht="15" customHeight="1" x14ac:dyDescent="0.25"/>
    <row r="17635" ht="15" customHeight="1" x14ac:dyDescent="0.25"/>
    <row r="17636" ht="15" customHeight="1" x14ac:dyDescent="0.25"/>
    <row r="17637" ht="15" customHeight="1" x14ac:dyDescent="0.25"/>
    <row r="17638" ht="15" customHeight="1" x14ac:dyDescent="0.25"/>
    <row r="17639" ht="15" customHeight="1" x14ac:dyDescent="0.25"/>
    <row r="17640" ht="15" customHeight="1" x14ac:dyDescent="0.25"/>
    <row r="17641" ht="15" customHeight="1" x14ac:dyDescent="0.25"/>
    <row r="17642" ht="15" customHeight="1" x14ac:dyDescent="0.25"/>
    <row r="17643" ht="15" customHeight="1" x14ac:dyDescent="0.25"/>
    <row r="17644" ht="15" customHeight="1" x14ac:dyDescent="0.25"/>
    <row r="17645" ht="15" customHeight="1" x14ac:dyDescent="0.25"/>
    <row r="17646" ht="15" customHeight="1" x14ac:dyDescent="0.25"/>
    <row r="17647" ht="15" customHeight="1" x14ac:dyDescent="0.25"/>
    <row r="17648" ht="15" customHeight="1" x14ac:dyDescent="0.25"/>
    <row r="17649" ht="15" customHeight="1" x14ac:dyDescent="0.25"/>
    <row r="17650" ht="15" customHeight="1" x14ac:dyDescent="0.25"/>
    <row r="17651" ht="15" customHeight="1" x14ac:dyDescent="0.25"/>
    <row r="17652" ht="15" customHeight="1" x14ac:dyDescent="0.25"/>
    <row r="17653" ht="15" customHeight="1" x14ac:dyDescent="0.25"/>
    <row r="17654" ht="15" customHeight="1" x14ac:dyDescent="0.25"/>
    <row r="17655" ht="15" customHeight="1" x14ac:dyDescent="0.25"/>
    <row r="17656" ht="15" customHeight="1" x14ac:dyDescent="0.25"/>
    <row r="17657" ht="15" customHeight="1" x14ac:dyDescent="0.25"/>
    <row r="17658" ht="15" customHeight="1" x14ac:dyDescent="0.25"/>
    <row r="17659" ht="15" customHeight="1" x14ac:dyDescent="0.25"/>
    <row r="17660" ht="15" customHeight="1" x14ac:dyDescent="0.25"/>
    <row r="17661" ht="15" customHeight="1" x14ac:dyDescent="0.25"/>
    <row r="17662" ht="15" customHeight="1" x14ac:dyDescent="0.25"/>
    <row r="17663" ht="15" customHeight="1" x14ac:dyDescent="0.25"/>
    <row r="17664" ht="15" customHeight="1" x14ac:dyDescent="0.25"/>
    <row r="17665" ht="15" customHeight="1" x14ac:dyDescent="0.25"/>
    <row r="17666" ht="15" customHeight="1" x14ac:dyDescent="0.25"/>
    <row r="17667" ht="15" customHeight="1" x14ac:dyDescent="0.25"/>
    <row r="17668" ht="15" customHeight="1" x14ac:dyDescent="0.25"/>
    <row r="17669" ht="15" customHeight="1" x14ac:dyDescent="0.25"/>
    <row r="17670" ht="15" customHeight="1" x14ac:dyDescent="0.25"/>
    <row r="17671" ht="15" customHeight="1" x14ac:dyDescent="0.25"/>
    <row r="17672" ht="15" customHeight="1" x14ac:dyDescent="0.25"/>
    <row r="17673" ht="15" customHeight="1" x14ac:dyDescent="0.25"/>
    <row r="17674" ht="15" customHeight="1" x14ac:dyDescent="0.25"/>
    <row r="17675" ht="15" customHeight="1" x14ac:dyDescent="0.25"/>
    <row r="17676" ht="15" customHeight="1" x14ac:dyDescent="0.25"/>
    <row r="17677" ht="15" customHeight="1" x14ac:dyDescent="0.25"/>
    <row r="17678" ht="15" customHeight="1" x14ac:dyDescent="0.25"/>
    <row r="17679" ht="15" customHeight="1" x14ac:dyDescent="0.25"/>
    <row r="17680" ht="15" customHeight="1" x14ac:dyDescent="0.25"/>
    <row r="17681" ht="15" customHeight="1" x14ac:dyDescent="0.25"/>
    <row r="17682" ht="15" customHeight="1" x14ac:dyDescent="0.25"/>
    <row r="17683" ht="15" customHeight="1" x14ac:dyDescent="0.25"/>
    <row r="17684" ht="15" customHeight="1" x14ac:dyDescent="0.25"/>
    <row r="17685" ht="15" customHeight="1" x14ac:dyDescent="0.25"/>
    <row r="17686" ht="15" customHeight="1" x14ac:dyDescent="0.25"/>
    <row r="17687" ht="15" customHeight="1" x14ac:dyDescent="0.25"/>
    <row r="17688" ht="15" customHeight="1" x14ac:dyDescent="0.25"/>
    <row r="17689" ht="15" customHeight="1" x14ac:dyDescent="0.25"/>
    <row r="17690" ht="15" customHeight="1" x14ac:dyDescent="0.25"/>
    <row r="17691" ht="15" customHeight="1" x14ac:dyDescent="0.25"/>
    <row r="17692" ht="15" customHeight="1" x14ac:dyDescent="0.25"/>
    <row r="17693" ht="15" customHeight="1" x14ac:dyDescent="0.25"/>
    <row r="17694" ht="15" customHeight="1" x14ac:dyDescent="0.25"/>
    <row r="17695" ht="15" customHeight="1" x14ac:dyDescent="0.25"/>
    <row r="17696" ht="15" customHeight="1" x14ac:dyDescent="0.25"/>
    <row r="17697" ht="15" customHeight="1" x14ac:dyDescent="0.25"/>
    <row r="17698" ht="15" customHeight="1" x14ac:dyDescent="0.25"/>
    <row r="17699" ht="15" customHeight="1" x14ac:dyDescent="0.25"/>
    <row r="17700" ht="15" customHeight="1" x14ac:dyDescent="0.25"/>
    <row r="17701" ht="15" customHeight="1" x14ac:dyDescent="0.25"/>
    <row r="17702" ht="15" customHeight="1" x14ac:dyDescent="0.25"/>
    <row r="17703" ht="15" customHeight="1" x14ac:dyDescent="0.25"/>
    <row r="17704" ht="15" customHeight="1" x14ac:dyDescent="0.25"/>
    <row r="17705" ht="15" customHeight="1" x14ac:dyDescent="0.25"/>
    <row r="17706" ht="15" customHeight="1" x14ac:dyDescent="0.25"/>
    <row r="17707" ht="15" customHeight="1" x14ac:dyDescent="0.25"/>
    <row r="17708" ht="15" customHeight="1" x14ac:dyDescent="0.25"/>
    <row r="17709" ht="15" customHeight="1" x14ac:dyDescent="0.25"/>
    <row r="17710" ht="15" customHeight="1" x14ac:dyDescent="0.25"/>
    <row r="17711" ht="15" customHeight="1" x14ac:dyDescent="0.25"/>
    <row r="17712" ht="15" customHeight="1" x14ac:dyDescent="0.25"/>
    <row r="17713" ht="15" customHeight="1" x14ac:dyDescent="0.25"/>
    <row r="17714" ht="15" customHeight="1" x14ac:dyDescent="0.25"/>
    <row r="17715" ht="15" customHeight="1" x14ac:dyDescent="0.25"/>
    <row r="17716" ht="15" customHeight="1" x14ac:dyDescent="0.25"/>
    <row r="17717" ht="15" customHeight="1" x14ac:dyDescent="0.25"/>
    <row r="17718" ht="15" customHeight="1" x14ac:dyDescent="0.25"/>
    <row r="17719" ht="15" customHeight="1" x14ac:dyDescent="0.25"/>
    <row r="17720" ht="15" customHeight="1" x14ac:dyDescent="0.25"/>
    <row r="17721" ht="15" customHeight="1" x14ac:dyDescent="0.25"/>
    <row r="17722" ht="15" customHeight="1" x14ac:dyDescent="0.25"/>
    <row r="17723" ht="15" customHeight="1" x14ac:dyDescent="0.25"/>
    <row r="17724" ht="15" customHeight="1" x14ac:dyDescent="0.25"/>
    <row r="17725" ht="15" customHeight="1" x14ac:dyDescent="0.25"/>
    <row r="17726" ht="15" customHeight="1" x14ac:dyDescent="0.25"/>
    <row r="17727" ht="15" customHeight="1" x14ac:dyDescent="0.25"/>
    <row r="17728" ht="15" customHeight="1" x14ac:dyDescent="0.25"/>
    <row r="17729" ht="15" customHeight="1" x14ac:dyDescent="0.25"/>
    <row r="17730" ht="15" customHeight="1" x14ac:dyDescent="0.25"/>
    <row r="17731" ht="15" customHeight="1" x14ac:dyDescent="0.25"/>
    <row r="17732" ht="15" customHeight="1" x14ac:dyDescent="0.25"/>
    <row r="17733" ht="15" customHeight="1" x14ac:dyDescent="0.25"/>
    <row r="17734" ht="15" customHeight="1" x14ac:dyDescent="0.25"/>
    <row r="17735" ht="15" customHeight="1" x14ac:dyDescent="0.25"/>
    <row r="17736" ht="15" customHeight="1" x14ac:dyDescent="0.25"/>
    <row r="17737" ht="15" customHeight="1" x14ac:dyDescent="0.25"/>
    <row r="17738" ht="15" customHeight="1" x14ac:dyDescent="0.25"/>
    <row r="17739" ht="15" customHeight="1" x14ac:dyDescent="0.25"/>
    <row r="17740" ht="15" customHeight="1" x14ac:dyDescent="0.25"/>
    <row r="17741" ht="15" customHeight="1" x14ac:dyDescent="0.25"/>
    <row r="17742" ht="15" customHeight="1" x14ac:dyDescent="0.25"/>
    <row r="17743" ht="15" customHeight="1" x14ac:dyDescent="0.25"/>
    <row r="17744" ht="15" customHeight="1" x14ac:dyDescent="0.25"/>
    <row r="17745" ht="15" customHeight="1" x14ac:dyDescent="0.25"/>
    <row r="17746" ht="15" customHeight="1" x14ac:dyDescent="0.25"/>
    <row r="17747" ht="15" customHeight="1" x14ac:dyDescent="0.25"/>
    <row r="17748" ht="15" customHeight="1" x14ac:dyDescent="0.25"/>
    <row r="17749" ht="15" customHeight="1" x14ac:dyDescent="0.25"/>
    <row r="17750" ht="15" customHeight="1" x14ac:dyDescent="0.25"/>
    <row r="17751" ht="15" customHeight="1" x14ac:dyDescent="0.25"/>
    <row r="17752" ht="15" customHeight="1" x14ac:dyDescent="0.25"/>
    <row r="17753" ht="15" customHeight="1" x14ac:dyDescent="0.25"/>
    <row r="17754" ht="15" customHeight="1" x14ac:dyDescent="0.25"/>
    <row r="17755" ht="15" customHeight="1" x14ac:dyDescent="0.25"/>
    <row r="17756" ht="15" customHeight="1" x14ac:dyDescent="0.25"/>
    <row r="17757" ht="15" customHeight="1" x14ac:dyDescent="0.25"/>
    <row r="17758" ht="15" customHeight="1" x14ac:dyDescent="0.25"/>
    <row r="17759" ht="15" customHeight="1" x14ac:dyDescent="0.25"/>
    <row r="17760" ht="15" customHeight="1" x14ac:dyDescent="0.25"/>
    <row r="17761" ht="15" customHeight="1" x14ac:dyDescent="0.25"/>
    <row r="17762" ht="15" customHeight="1" x14ac:dyDescent="0.25"/>
    <row r="17763" ht="15" customHeight="1" x14ac:dyDescent="0.25"/>
    <row r="17764" ht="15" customHeight="1" x14ac:dyDescent="0.25"/>
    <row r="17765" ht="15" customHeight="1" x14ac:dyDescent="0.25"/>
    <row r="17766" ht="15" customHeight="1" x14ac:dyDescent="0.25"/>
    <row r="17767" ht="15" customHeight="1" x14ac:dyDescent="0.25"/>
    <row r="17768" ht="15" customHeight="1" x14ac:dyDescent="0.25"/>
    <row r="17769" ht="15" customHeight="1" x14ac:dyDescent="0.25"/>
    <row r="17770" ht="15" customHeight="1" x14ac:dyDescent="0.25"/>
    <row r="17771" ht="15" customHeight="1" x14ac:dyDescent="0.25"/>
    <row r="17772" ht="15" customHeight="1" x14ac:dyDescent="0.25"/>
    <row r="17773" ht="15" customHeight="1" x14ac:dyDescent="0.25"/>
    <row r="17774" ht="15" customHeight="1" x14ac:dyDescent="0.25"/>
    <row r="17775" ht="15" customHeight="1" x14ac:dyDescent="0.25"/>
    <row r="17776" ht="15" customHeight="1" x14ac:dyDescent="0.25"/>
    <row r="17777" ht="15" customHeight="1" x14ac:dyDescent="0.25"/>
    <row r="17778" ht="15" customHeight="1" x14ac:dyDescent="0.25"/>
    <row r="17779" ht="15" customHeight="1" x14ac:dyDescent="0.25"/>
    <row r="17780" ht="15" customHeight="1" x14ac:dyDescent="0.25"/>
    <row r="17781" ht="15" customHeight="1" x14ac:dyDescent="0.25"/>
    <row r="17782" ht="15" customHeight="1" x14ac:dyDescent="0.25"/>
    <row r="17783" ht="15" customHeight="1" x14ac:dyDescent="0.25"/>
    <row r="17784" ht="15" customHeight="1" x14ac:dyDescent="0.25"/>
    <row r="17785" ht="15" customHeight="1" x14ac:dyDescent="0.25"/>
    <row r="17786" ht="15" customHeight="1" x14ac:dyDescent="0.25"/>
    <row r="17787" ht="15" customHeight="1" x14ac:dyDescent="0.25"/>
    <row r="17788" ht="15" customHeight="1" x14ac:dyDescent="0.25"/>
    <row r="17789" ht="15" customHeight="1" x14ac:dyDescent="0.25"/>
    <row r="17790" ht="15" customHeight="1" x14ac:dyDescent="0.25"/>
    <row r="17791" ht="15" customHeight="1" x14ac:dyDescent="0.25"/>
    <row r="17792" ht="15" customHeight="1" x14ac:dyDescent="0.25"/>
    <row r="17793" ht="15" customHeight="1" x14ac:dyDescent="0.25"/>
    <row r="17794" ht="15" customHeight="1" x14ac:dyDescent="0.25"/>
    <row r="17795" ht="15" customHeight="1" x14ac:dyDescent="0.25"/>
    <row r="17796" ht="15" customHeight="1" x14ac:dyDescent="0.25"/>
    <row r="17797" ht="15" customHeight="1" x14ac:dyDescent="0.25"/>
    <row r="17798" ht="15" customHeight="1" x14ac:dyDescent="0.25"/>
    <row r="17799" ht="15" customHeight="1" x14ac:dyDescent="0.25"/>
    <row r="17800" ht="15" customHeight="1" x14ac:dyDescent="0.25"/>
    <row r="17801" ht="15" customHeight="1" x14ac:dyDescent="0.25"/>
    <row r="17802" ht="15" customHeight="1" x14ac:dyDescent="0.25"/>
    <row r="17803" ht="15" customHeight="1" x14ac:dyDescent="0.25"/>
    <row r="17804" ht="15" customHeight="1" x14ac:dyDescent="0.25"/>
    <row r="17805" ht="15" customHeight="1" x14ac:dyDescent="0.25"/>
    <row r="17806" ht="15" customHeight="1" x14ac:dyDescent="0.25"/>
    <row r="17807" ht="15" customHeight="1" x14ac:dyDescent="0.25"/>
    <row r="17808" ht="15" customHeight="1" x14ac:dyDescent="0.25"/>
    <row r="17809" ht="15" customHeight="1" x14ac:dyDescent="0.25"/>
    <row r="17810" ht="15" customHeight="1" x14ac:dyDescent="0.25"/>
    <row r="17811" ht="15" customHeight="1" x14ac:dyDescent="0.25"/>
    <row r="17812" ht="15" customHeight="1" x14ac:dyDescent="0.25"/>
    <row r="17813" ht="15" customHeight="1" x14ac:dyDescent="0.25"/>
    <row r="17814" ht="15" customHeight="1" x14ac:dyDescent="0.25"/>
    <row r="17815" ht="15" customHeight="1" x14ac:dyDescent="0.25"/>
    <row r="17816" ht="15" customHeight="1" x14ac:dyDescent="0.25"/>
    <row r="17817" ht="15" customHeight="1" x14ac:dyDescent="0.25"/>
    <row r="17818" ht="15" customHeight="1" x14ac:dyDescent="0.25"/>
    <row r="17819" ht="15" customHeight="1" x14ac:dyDescent="0.25"/>
    <row r="17820" ht="15" customHeight="1" x14ac:dyDescent="0.25"/>
    <row r="17821" ht="15" customHeight="1" x14ac:dyDescent="0.25"/>
    <row r="17822" ht="15" customHeight="1" x14ac:dyDescent="0.25"/>
    <row r="17823" ht="15" customHeight="1" x14ac:dyDescent="0.25"/>
    <row r="17824" ht="15" customHeight="1" x14ac:dyDescent="0.25"/>
    <row r="17825" ht="15" customHeight="1" x14ac:dyDescent="0.25"/>
    <row r="17826" ht="15" customHeight="1" x14ac:dyDescent="0.25"/>
    <row r="17827" ht="15" customHeight="1" x14ac:dyDescent="0.25"/>
    <row r="17828" ht="15" customHeight="1" x14ac:dyDescent="0.25"/>
    <row r="17829" ht="15" customHeight="1" x14ac:dyDescent="0.25"/>
    <row r="17830" ht="15" customHeight="1" x14ac:dyDescent="0.25"/>
    <row r="17831" ht="15" customHeight="1" x14ac:dyDescent="0.25"/>
    <row r="17832" ht="15" customHeight="1" x14ac:dyDescent="0.25"/>
    <row r="17833" ht="15" customHeight="1" x14ac:dyDescent="0.25"/>
    <row r="17834" ht="15" customHeight="1" x14ac:dyDescent="0.25"/>
    <row r="17835" ht="15" customHeight="1" x14ac:dyDescent="0.25"/>
    <row r="17836" ht="15" customHeight="1" x14ac:dyDescent="0.25"/>
    <row r="17837" ht="15" customHeight="1" x14ac:dyDescent="0.25"/>
    <row r="17838" ht="15" customHeight="1" x14ac:dyDescent="0.25"/>
    <row r="17839" ht="15" customHeight="1" x14ac:dyDescent="0.25"/>
    <row r="17840" ht="15" customHeight="1" x14ac:dyDescent="0.25"/>
    <row r="17841" ht="15" customHeight="1" x14ac:dyDescent="0.25"/>
    <row r="17842" ht="15" customHeight="1" x14ac:dyDescent="0.25"/>
    <row r="17843" ht="15" customHeight="1" x14ac:dyDescent="0.25"/>
    <row r="17844" ht="15" customHeight="1" x14ac:dyDescent="0.25"/>
    <row r="17845" ht="15" customHeight="1" x14ac:dyDescent="0.25"/>
    <row r="17846" ht="15" customHeight="1" x14ac:dyDescent="0.25"/>
    <row r="17847" ht="15" customHeight="1" x14ac:dyDescent="0.25"/>
    <row r="17848" ht="15" customHeight="1" x14ac:dyDescent="0.25"/>
    <row r="17849" ht="15" customHeight="1" x14ac:dyDescent="0.25"/>
    <row r="17850" ht="15" customHeight="1" x14ac:dyDescent="0.25"/>
    <row r="17851" ht="15" customHeight="1" x14ac:dyDescent="0.25"/>
    <row r="17852" ht="15" customHeight="1" x14ac:dyDescent="0.25"/>
    <row r="17853" ht="15" customHeight="1" x14ac:dyDescent="0.25"/>
    <row r="17854" ht="15" customHeight="1" x14ac:dyDescent="0.25"/>
    <row r="17855" ht="15" customHeight="1" x14ac:dyDescent="0.25"/>
    <row r="17856" ht="15" customHeight="1" x14ac:dyDescent="0.25"/>
    <row r="17857" ht="15" customHeight="1" x14ac:dyDescent="0.25"/>
    <row r="17858" ht="15" customHeight="1" x14ac:dyDescent="0.25"/>
    <row r="17859" ht="15" customHeight="1" x14ac:dyDescent="0.25"/>
    <row r="17860" ht="15" customHeight="1" x14ac:dyDescent="0.25"/>
    <row r="17861" ht="15" customHeight="1" x14ac:dyDescent="0.25"/>
    <row r="17862" ht="15" customHeight="1" x14ac:dyDescent="0.25"/>
    <row r="17863" ht="15" customHeight="1" x14ac:dyDescent="0.25"/>
    <row r="17864" ht="15" customHeight="1" x14ac:dyDescent="0.25"/>
    <row r="17865" ht="15" customHeight="1" x14ac:dyDescent="0.25"/>
    <row r="17866" ht="15" customHeight="1" x14ac:dyDescent="0.25"/>
    <row r="17867" ht="15" customHeight="1" x14ac:dyDescent="0.25"/>
    <row r="17868" ht="15" customHeight="1" x14ac:dyDescent="0.25"/>
    <row r="17869" ht="15" customHeight="1" x14ac:dyDescent="0.25"/>
    <row r="17870" ht="15" customHeight="1" x14ac:dyDescent="0.25"/>
    <row r="17871" ht="15" customHeight="1" x14ac:dyDescent="0.25"/>
    <row r="17872" ht="15" customHeight="1" x14ac:dyDescent="0.25"/>
    <row r="17873" ht="15" customHeight="1" x14ac:dyDescent="0.25"/>
    <row r="17874" ht="15" customHeight="1" x14ac:dyDescent="0.25"/>
    <row r="17875" ht="15" customHeight="1" x14ac:dyDescent="0.25"/>
    <row r="17876" ht="15" customHeight="1" x14ac:dyDescent="0.25"/>
    <row r="17877" ht="15" customHeight="1" x14ac:dyDescent="0.25"/>
    <row r="17878" ht="15" customHeight="1" x14ac:dyDescent="0.25"/>
    <row r="17879" ht="15" customHeight="1" x14ac:dyDescent="0.25"/>
    <row r="17880" ht="15" customHeight="1" x14ac:dyDescent="0.25"/>
    <row r="17881" ht="15" customHeight="1" x14ac:dyDescent="0.25"/>
    <row r="17882" ht="15" customHeight="1" x14ac:dyDescent="0.25"/>
    <row r="17883" ht="15" customHeight="1" x14ac:dyDescent="0.25"/>
    <row r="17884" ht="15" customHeight="1" x14ac:dyDescent="0.25"/>
    <row r="17885" ht="15" customHeight="1" x14ac:dyDescent="0.25"/>
    <row r="17886" ht="15" customHeight="1" x14ac:dyDescent="0.25"/>
    <row r="17887" ht="15" customHeight="1" x14ac:dyDescent="0.25"/>
    <row r="17888" ht="15" customHeight="1" x14ac:dyDescent="0.25"/>
    <row r="17889" ht="15" customHeight="1" x14ac:dyDescent="0.25"/>
    <row r="17890" ht="15" customHeight="1" x14ac:dyDescent="0.25"/>
    <row r="17891" ht="15" customHeight="1" x14ac:dyDescent="0.25"/>
    <row r="17892" ht="15" customHeight="1" x14ac:dyDescent="0.25"/>
    <row r="17893" ht="15" customHeight="1" x14ac:dyDescent="0.25"/>
    <row r="17894" ht="15" customHeight="1" x14ac:dyDescent="0.25"/>
    <row r="17895" ht="15" customHeight="1" x14ac:dyDescent="0.25"/>
    <row r="17896" ht="15" customHeight="1" x14ac:dyDescent="0.25"/>
    <row r="17897" ht="15" customHeight="1" x14ac:dyDescent="0.25"/>
    <row r="17898" ht="15" customHeight="1" x14ac:dyDescent="0.25"/>
    <row r="17899" ht="15" customHeight="1" x14ac:dyDescent="0.25"/>
    <row r="17900" ht="15" customHeight="1" x14ac:dyDescent="0.25"/>
    <row r="17901" ht="15" customHeight="1" x14ac:dyDescent="0.25"/>
    <row r="17902" ht="15" customHeight="1" x14ac:dyDescent="0.25"/>
    <row r="17903" ht="15" customHeight="1" x14ac:dyDescent="0.25"/>
    <row r="17904" ht="15" customHeight="1" x14ac:dyDescent="0.25"/>
    <row r="17905" ht="15" customHeight="1" x14ac:dyDescent="0.25"/>
    <row r="17906" ht="15" customHeight="1" x14ac:dyDescent="0.25"/>
    <row r="17907" ht="15" customHeight="1" x14ac:dyDescent="0.25"/>
    <row r="17908" ht="15" customHeight="1" x14ac:dyDescent="0.25"/>
    <row r="17909" ht="15" customHeight="1" x14ac:dyDescent="0.25"/>
    <row r="17910" ht="15" customHeight="1" x14ac:dyDescent="0.25"/>
    <row r="17911" ht="15" customHeight="1" x14ac:dyDescent="0.25"/>
    <row r="17912" ht="15" customHeight="1" x14ac:dyDescent="0.25"/>
    <row r="17913" ht="15" customHeight="1" x14ac:dyDescent="0.25"/>
    <row r="17914" ht="15" customHeight="1" x14ac:dyDescent="0.25"/>
    <row r="17915" ht="15" customHeight="1" x14ac:dyDescent="0.25"/>
    <row r="17916" ht="15" customHeight="1" x14ac:dyDescent="0.25"/>
    <row r="17917" ht="15" customHeight="1" x14ac:dyDescent="0.25"/>
    <row r="17918" ht="15" customHeight="1" x14ac:dyDescent="0.25"/>
    <row r="17919" ht="15" customHeight="1" x14ac:dyDescent="0.25"/>
    <row r="17920" ht="15" customHeight="1" x14ac:dyDescent="0.25"/>
    <row r="17921" ht="15" customHeight="1" x14ac:dyDescent="0.25"/>
    <row r="17922" ht="15" customHeight="1" x14ac:dyDescent="0.25"/>
    <row r="17923" ht="15" customHeight="1" x14ac:dyDescent="0.25"/>
    <row r="17924" ht="15" customHeight="1" x14ac:dyDescent="0.25"/>
    <row r="17925" ht="15" customHeight="1" x14ac:dyDescent="0.25"/>
    <row r="17926" ht="15" customHeight="1" x14ac:dyDescent="0.25"/>
    <row r="17927" ht="15" customHeight="1" x14ac:dyDescent="0.25"/>
    <row r="17928" ht="15" customHeight="1" x14ac:dyDescent="0.25"/>
    <row r="17929" ht="15" customHeight="1" x14ac:dyDescent="0.25"/>
    <row r="17930" ht="15" customHeight="1" x14ac:dyDescent="0.25"/>
    <row r="17931" ht="15" customHeight="1" x14ac:dyDescent="0.25"/>
    <row r="17932" ht="15" customHeight="1" x14ac:dyDescent="0.25"/>
    <row r="17933" ht="15" customHeight="1" x14ac:dyDescent="0.25"/>
    <row r="17934" ht="15" customHeight="1" x14ac:dyDescent="0.25"/>
    <row r="17935" ht="15" customHeight="1" x14ac:dyDescent="0.25"/>
    <row r="17936" ht="15" customHeight="1" x14ac:dyDescent="0.25"/>
    <row r="17937" ht="15" customHeight="1" x14ac:dyDescent="0.25"/>
    <row r="17938" ht="15" customHeight="1" x14ac:dyDescent="0.25"/>
    <row r="17939" ht="15" customHeight="1" x14ac:dyDescent="0.25"/>
    <row r="17940" ht="15" customHeight="1" x14ac:dyDescent="0.25"/>
    <row r="17941" ht="15" customHeight="1" x14ac:dyDescent="0.25"/>
    <row r="17942" ht="15" customHeight="1" x14ac:dyDescent="0.25"/>
    <row r="17943" ht="15" customHeight="1" x14ac:dyDescent="0.25"/>
    <row r="17944" ht="15" customHeight="1" x14ac:dyDescent="0.25"/>
    <row r="17945" ht="15" customHeight="1" x14ac:dyDescent="0.25"/>
    <row r="17946" ht="15" customHeight="1" x14ac:dyDescent="0.25"/>
    <row r="17947" ht="15" customHeight="1" x14ac:dyDescent="0.25"/>
    <row r="17948" ht="15" customHeight="1" x14ac:dyDescent="0.25"/>
    <row r="17949" ht="15" customHeight="1" x14ac:dyDescent="0.25"/>
    <row r="17950" ht="15" customHeight="1" x14ac:dyDescent="0.25"/>
    <row r="17951" ht="15" customHeight="1" x14ac:dyDescent="0.25"/>
    <row r="17952" ht="15" customHeight="1" x14ac:dyDescent="0.25"/>
    <row r="17953" ht="15" customHeight="1" x14ac:dyDescent="0.25"/>
    <row r="17954" ht="15" customHeight="1" x14ac:dyDescent="0.25"/>
    <row r="17955" ht="15" customHeight="1" x14ac:dyDescent="0.25"/>
    <row r="17956" ht="15" customHeight="1" x14ac:dyDescent="0.25"/>
    <row r="17957" ht="15" customHeight="1" x14ac:dyDescent="0.25"/>
    <row r="17958" ht="15" customHeight="1" x14ac:dyDescent="0.25"/>
    <row r="17959" ht="15" customHeight="1" x14ac:dyDescent="0.25"/>
    <row r="17960" ht="15" customHeight="1" x14ac:dyDescent="0.25"/>
    <row r="17961" ht="15" customHeight="1" x14ac:dyDescent="0.25"/>
    <row r="17962" ht="15" customHeight="1" x14ac:dyDescent="0.25"/>
    <row r="17963" ht="15" customHeight="1" x14ac:dyDescent="0.25"/>
    <row r="17964" ht="15" customHeight="1" x14ac:dyDescent="0.25"/>
    <row r="17965" ht="15" customHeight="1" x14ac:dyDescent="0.25"/>
    <row r="17966" ht="15" customHeight="1" x14ac:dyDescent="0.25"/>
    <row r="17967" ht="15" customHeight="1" x14ac:dyDescent="0.25"/>
    <row r="17968" ht="15" customHeight="1" x14ac:dyDescent="0.25"/>
    <row r="17969" ht="15" customHeight="1" x14ac:dyDescent="0.25"/>
    <row r="17970" ht="15" customHeight="1" x14ac:dyDescent="0.25"/>
    <row r="17971" ht="15" customHeight="1" x14ac:dyDescent="0.25"/>
    <row r="17972" ht="15" customHeight="1" x14ac:dyDescent="0.25"/>
    <row r="17973" ht="15" customHeight="1" x14ac:dyDescent="0.25"/>
    <row r="17974" ht="15" customHeight="1" x14ac:dyDescent="0.25"/>
    <row r="17975" ht="15" customHeight="1" x14ac:dyDescent="0.25"/>
    <row r="17976" ht="15" customHeight="1" x14ac:dyDescent="0.25"/>
    <row r="17977" ht="15" customHeight="1" x14ac:dyDescent="0.25"/>
    <row r="17978" ht="15" customHeight="1" x14ac:dyDescent="0.25"/>
    <row r="17979" ht="15" customHeight="1" x14ac:dyDescent="0.25"/>
    <row r="17980" ht="15" customHeight="1" x14ac:dyDescent="0.25"/>
    <row r="17981" ht="15" customHeight="1" x14ac:dyDescent="0.25"/>
    <row r="17982" ht="15" customHeight="1" x14ac:dyDescent="0.25"/>
    <row r="17983" ht="15" customHeight="1" x14ac:dyDescent="0.25"/>
    <row r="17984" ht="15" customHeight="1" x14ac:dyDescent="0.25"/>
    <row r="17985" ht="15" customHeight="1" x14ac:dyDescent="0.25"/>
    <row r="17986" ht="15" customHeight="1" x14ac:dyDescent="0.25"/>
    <row r="17987" ht="15" customHeight="1" x14ac:dyDescent="0.25"/>
    <row r="17988" ht="15" customHeight="1" x14ac:dyDescent="0.25"/>
    <row r="17989" ht="15" customHeight="1" x14ac:dyDescent="0.25"/>
    <row r="17990" ht="15" customHeight="1" x14ac:dyDescent="0.25"/>
    <row r="17991" ht="15" customHeight="1" x14ac:dyDescent="0.25"/>
    <row r="17992" ht="15" customHeight="1" x14ac:dyDescent="0.25"/>
    <row r="17993" ht="15" customHeight="1" x14ac:dyDescent="0.25"/>
    <row r="17994" ht="15" customHeight="1" x14ac:dyDescent="0.25"/>
    <row r="17995" ht="15" customHeight="1" x14ac:dyDescent="0.25"/>
    <row r="17996" ht="15" customHeight="1" x14ac:dyDescent="0.25"/>
    <row r="17997" ht="15" customHeight="1" x14ac:dyDescent="0.25"/>
    <row r="17998" ht="15" customHeight="1" x14ac:dyDescent="0.25"/>
    <row r="17999" ht="15" customHeight="1" x14ac:dyDescent="0.25"/>
    <row r="18000" ht="15" customHeight="1" x14ac:dyDescent="0.25"/>
    <row r="18001" ht="15" customHeight="1" x14ac:dyDescent="0.25"/>
    <row r="18002" ht="15" customHeight="1" x14ac:dyDescent="0.25"/>
    <row r="18003" ht="15" customHeight="1" x14ac:dyDescent="0.25"/>
    <row r="18004" ht="15" customHeight="1" x14ac:dyDescent="0.25"/>
    <row r="18005" ht="15" customHeight="1" x14ac:dyDescent="0.25"/>
    <row r="18006" ht="15" customHeight="1" x14ac:dyDescent="0.25"/>
    <row r="18007" ht="15" customHeight="1" x14ac:dyDescent="0.25"/>
    <row r="18008" ht="15" customHeight="1" x14ac:dyDescent="0.25"/>
    <row r="18009" ht="15" customHeight="1" x14ac:dyDescent="0.25"/>
    <row r="18010" ht="15" customHeight="1" x14ac:dyDescent="0.25"/>
    <row r="18011" ht="15" customHeight="1" x14ac:dyDescent="0.25"/>
    <row r="18012" ht="15" customHeight="1" x14ac:dyDescent="0.25"/>
    <row r="18013" ht="15" customHeight="1" x14ac:dyDescent="0.25"/>
    <row r="18014" ht="15" customHeight="1" x14ac:dyDescent="0.25"/>
    <row r="18015" ht="15" customHeight="1" x14ac:dyDescent="0.25"/>
    <row r="18016" ht="15" customHeight="1" x14ac:dyDescent="0.25"/>
    <row r="18017" ht="15" customHeight="1" x14ac:dyDescent="0.25"/>
    <row r="18018" ht="15" customHeight="1" x14ac:dyDescent="0.25"/>
    <row r="18019" ht="15" customHeight="1" x14ac:dyDescent="0.25"/>
    <row r="18020" ht="15" customHeight="1" x14ac:dyDescent="0.25"/>
    <row r="18021" ht="15" customHeight="1" x14ac:dyDescent="0.25"/>
    <row r="18022" ht="15" customHeight="1" x14ac:dyDescent="0.25"/>
    <row r="18023" ht="15" customHeight="1" x14ac:dyDescent="0.25"/>
    <row r="18024" ht="15" customHeight="1" x14ac:dyDescent="0.25"/>
    <row r="18025" ht="15" customHeight="1" x14ac:dyDescent="0.25"/>
    <row r="18026" ht="15" customHeight="1" x14ac:dyDescent="0.25"/>
    <row r="18027" ht="15" customHeight="1" x14ac:dyDescent="0.25"/>
    <row r="18028" ht="15" customHeight="1" x14ac:dyDescent="0.25"/>
    <row r="18029" ht="15" customHeight="1" x14ac:dyDescent="0.25"/>
    <row r="18030" ht="15" customHeight="1" x14ac:dyDescent="0.25"/>
    <row r="18031" ht="15" customHeight="1" x14ac:dyDescent="0.25"/>
    <row r="18032" ht="15" customHeight="1" x14ac:dyDescent="0.25"/>
    <row r="18033" ht="15" customHeight="1" x14ac:dyDescent="0.25"/>
    <row r="18034" ht="15" customHeight="1" x14ac:dyDescent="0.25"/>
    <row r="18035" ht="15" customHeight="1" x14ac:dyDescent="0.25"/>
    <row r="18036" ht="15" customHeight="1" x14ac:dyDescent="0.25"/>
    <row r="18037" ht="15" customHeight="1" x14ac:dyDescent="0.25"/>
    <row r="18038" ht="15" customHeight="1" x14ac:dyDescent="0.25"/>
    <row r="18039" ht="15" customHeight="1" x14ac:dyDescent="0.25"/>
    <row r="18040" ht="15" customHeight="1" x14ac:dyDescent="0.25"/>
    <row r="18041" ht="15" customHeight="1" x14ac:dyDescent="0.25"/>
    <row r="18042" ht="15" customHeight="1" x14ac:dyDescent="0.25"/>
    <row r="18043" ht="15" customHeight="1" x14ac:dyDescent="0.25"/>
    <row r="18044" ht="15" customHeight="1" x14ac:dyDescent="0.25"/>
    <row r="18045" ht="15" customHeight="1" x14ac:dyDescent="0.25"/>
    <row r="18046" ht="15" customHeight="1" x14ac:dyDescent="0.25"/>
    <row r="18047" ht="15" customHeight="1" x14ac:dyDescent="0.25"/>
    <row r="18048" ht="15" customHeight="1" x14ac:dyDescent="0.25"/>
    <row r="18049" ht="15" customHeight="1" x14ac:dyDescent="0.25"/>
    <row r="18050" ht="15" customHeight="1" x14ac:dyDescent="0.25"/>
    <row r="18051" ht="15" customHeight="1" x14ac:dyDescent="0.25"/>
    <row r="18052" ht="15" customHeight="1" x14ac:dyDescent="0.25"/>
    <row r="18053" ht="15" customHeight="1" x14ac:dyDescent="0.25"/>
    <row r="18054" ht="15" customHeight="1" x14ac:dyDescent="0.25"/>
    <row r="18055" ht="15" customHeight="1" x14ac:dyDescent="0.25"/>
    <row r="18056" ht="15" customHeight="1" x14ac:dyDescent="0.25"/>
    <row r="18057" ht="15" customHeight="1" x14ac:dyDescent="0.25"/>
    <row r="18058" ht="15" customHeight="1" x14ac:dyDescent="0.25"/>
    <row r="18059" ht="15" customHeight="1" x14ac:dyDescent="0.25"/>
    <row r="18060" ht="15" customHeight="1" x14ac:dyDescent="0.25"/>
    <row r="18061" ht="15" customHeight="1" x14ac:dyDescent="0.25"/>
    <row r="18062" ht="15" customHeight="1" x14ac:dyDescent="0.25"/>
    <row r="18063" ht="15" customHeight="1" x14ac:dyDescent="0.25"/>
    <row r="18064" ht="15" customHeight="1" x14ac:dyDescent="0.25"/>
    <row r="18065" ht="15" customHeight="1" x14ac:dyDescent="0.25"/>
    <row r="18066" ht="15" customHeight="1" x14ac:dyDescent="0.25"/>
    <row r="18067" ht="15" customHeight="1" x14ac:dyDescent="0.25"/>
    <row r="18068" ht="15" customHeight="1" x14ac:dyDescent="0.25"/>
    <row r="18069" ht="15" customHeight="1" x14ac:dyDescent="0.25"/>
    <row r="18070" ht="15" customHeight="1" x14ac:dyDescent="0.25"/>
    <row r="18071" ht="15" customHeight="1" x14ac:dyDescent="0.25"/>
    <row r="18072" ht="15" customHeight="1" x14ac:dyDescent="0.25"/>
    <row r="18073" ht="15" customHeight="1" x14ac:dyDescent="0.25"/>
    <row r="18074" ht="15" customHeight="1" x14ac:dyDescent="0.25"/>
    <row r="18075" ht="15" customHeight="1" x14ac:dyDescent="0.25"/>
    <row r="18076" ht="15" customHeight="1" x14ac:dyDescent="0.25"/>
    <row r="18077" ht="15" customHeight="1" x14ac:dyDescent="0.25"/>
    <row r="18078" ht="15" customHeight="1" x14ac:dyDescent="0.25"/>
    <row r="18079" ht="15" customHeight="1" x14ac:dyDescent="0.25"/>
    <row r="18080" ht="15" customHeight="1" x14ac:dyDescent="0.25"/>
    <row r="18081" ht="15" customHeight="1" x14ac:dyDescent="0.25"/>
    <row r="18082" ht="15" customHeight="1" x14ac:dyDescent="0.25"/>
    <row r="18083" ht="15" customHeight="1" x14ac:dyDescent="0.25"/>
    <row r="18084" ht="15" customHeight="1" x14ac:dyDescent="0.25"/>
    <row r="18085" ht="15" customHeight="1" x14ac:dyDescent="0.25"/>
    <row r="18086" ht="15" customHeight="1" x14ac:dyDescent="0.25"/>
    <row r="18087" ht="15" customHeight="1" x14ac:dyDescent="0.25"/>
    <row r="18088" ht="15" customHeight="1" x14ac:dyDescent="0.25"/>
    <row r="18089" ht="15" customHeight="1" x14ac:dyDescent="0.25"/>
    <row r="18090" ht="15" customHeight="1" x14ac:dyDescent="0.25"/>
    <row r="18091" ht="15" customHeight="1" x14ac:dyDescent="0.25"/>
    <row r="18092" ht="15" customHeight="1" x14ac:dyDescent="0.25"/>
    <row r="18093" ht="15" customHeight="1" x14ac:dyDescent="0.25"/>
    <row r="18094" ht="15" customHeight="1" x14ac:dyDescent="0.25"/>
    <row r="18095" ht="15" customHeight="1" x14ac:dyDescent="0.25"/>
    <row r="18096" ht="15" customHeight="1" x14ac:dyDescent="0.25"/>
    <row r="18097" ht="15" customHeight="1" x14ac:dyDescent="0.25"/>
    <row r="18098" ht="15" customHeight="1" x14ac:dyDescent="0.25"/>
    <row r="18099" ht="15" customHeight="1" x14ac:dyDescent="0.25"/>
    <row r="18100" ht="15" customHeight="1" x14ac:dyDescent="0.25"/>
    <row r="18101" ht="15" customHeight="1" x14ac:dyDescent="0.25"/>
    <row r="18102" ht="15" customHeight="1" x14ac:dyDescent="0.25"/>
    <row r="18103" ht="15" customHeight="1" x14ac:dyDescent="0.25"/>
    <row r="18104" ht="15" customHeight="1" x14ac:dyDescent="0.25"/>
    <row r="18105" ht="15" customHeight="1" x14ac:dyDescent="0.25"/>
    <row r="18106" ht="15" customHeight="1" x14ac:dyDescent="0.25"/>
    <row r="18107" ht="15" customHeight="1" x14ac:dyDescent="0.25"/>
    <row r="18108" ht="15" customHeight="1" x14ac:dyDescent="0.25"/>
    <row r="18109" ht="15" customHeight="1" x14ac:dyDescent="0.25"/>
    <row r="18110" ht="15" customHeight="1" x14ac:dyDescent="0.25"/>
    <row r="18111" ht="15" customHeight="1" x14ac:dyDescent="0.25"/>
    <row r="18112" ht="15" customHeight="1" x14ac:dyDescent="0.25"/>
    <row r="18113" ht="15" customHeight="1" x14ac:dyDescent="0.25"/>
    <row r="18114" ht="15" customHeight="1" x14ac:dyDescent="0.25"/>
    <row r="18115" ht="15" customHeight="1" x14ac:dyDescent="0.25"/>
    <row r="18116" ht="15" customHeight="1" x14ac:dyDescent="0.25"/>
    <row r="18117" ht="15" customHeight="1" x14ac:dyDescent="0.25"/>
    <row r="18118" ht="15" customHeight="1" x14ac:dyDescent="0.25"/>
    <row r="18119" ht="15" customHeight="1" x14ac:dyDescent="0.25"/>
    <row r="18120" ht="15" customHeight="1" x14ac:dyDescent="0.25"/>
    <row r="18121" ht="15" customHeight="1" x14ac:dyDescent="0.25"/>
    <row r="18122" ht="15" customHeight="1" x14ac:dyDescent="0.25"/>
    <row r="18123" ht="15" customHeight="1" x14ac:dyDescent="0.25"/>
    <row r="18124" ht="15" customHeight="1" x14ac:dyDescent="0.25"/>
    <row r="18125" ht="15" customHeight="1" x14ac:dyDescent="0.25"/>
    <row r="18126" ht="15" customHeight="1" x14ac:dyDescent="0.25"/>
    <row r="18127" ht="15" customHeight="1" x14ac:dyDescent="0.25"/>
    <row r="18128" ht="15" customHeight="1" x14ac:dyDescent="0.25"/>
    <row r="18129" ht="15" customHeight="1" x14ac:dyDescent="0.25"/>
    <row r="18130" ht="15" customHeight="1" x14ac:dyDescent="0.25"/>
    <row r="18131" ht="15" customHeight="1" x14ac:dyDescent="0.25"/>
    <row r="18132" ht="15" customHeight="1" x14ac:dyDescent="0.25"/>
    <row r="18133" ht="15" customHeight="1" x14ac:dyDescent="0.25"/>
    <row r="18134" ht="15" customHeight="1" x14ac:dyDescent="0.25"/>
    <row r="18135" ht="15" customHeight="1" x14ac:dyDescent="0.25"/>
    <row r="18136" ht="15" customHeight="1" x14ac:dyDescent="0.25"/>
    <row r="18137" ht="15" customHeight="1" x14ac:dyDescent="0.25"/>
    <row r="18138" ht="15" customHeight="1" x14ac:dyDescent="0.25"/>
    <row r="18139" ht="15" customHeight="1" x14ac:dyDescent="0.25"/>
    <row r="18140" ht="15" customHeight="1" x14ac:dyDescent="0.25"/>
    <row r="18141" ht="15" customHeight="1" x14ac:dyDescent="0.25"/>
    <row r="18142" ht="15" customHeight="1" x14ac:dyDescent="0.25"/>
    <row r="18143" ht="15" customHeight="1" x14ac:dyDescent="0.25"/>
    <row r="18144" ht="15" customHeight="1" x14ac:dyDescent="0.25"/>
    <row r="18145" ht="15" customHeight="1" x14ac:dyDescent="0.25"/>
    <row r="18146" ht="15" customHeight="1" x14ac:dyDescent="0.25"/>
    <row r="18147" ht="15" customHeight="1" x14ac:dyDescent="0.25"/>
    <row r="18148" ht="15" customHeight="1" x14ac:dyDescent="0.25"/>
    <row r="18149" ht="15" customHeight="1" x14ac:dyDescent="0.25"/>
    <row r="18150" ht="15" customHeight="1" x14ac:dyDescent="0.25"/>
    <row r="18151" ht="15" customHeight="1" x14ac:dyDescent="0.25"/>
    <row r="18152" ht="15" customHeight="1" x14ac:dyDescent="0.25"/>
    <row r="18153" ht="15" customHeight="1" x14ac:dyDescent="0.25"/>
    <row r="18154" ht="15" customHeight="1" x14ac:dyDescent="0.25"/>
    <row r="18155" ht="15" customHeight="1" x14ac:dyDescent="0.25"/>
    <row r="18156" ht="15" customHeight="1" x14ac:dyDescent="0.25"/>
    <row r="18157" ht="15" customHeight="1" x14ac:dyDescent="0.25"/>
    <row r="18158" ht="15" customHeight="1" x14ac:dyDescent="0.25"/>
    <row r="18159" ht="15" customHeight="1" x14ac:dyDescent="0.25"/>
    <row r="18160" ht="15" customHeight="1" x14ac:dyDescent="0.25"/>
    <row r="18161" ht="15" customHeight="1" x14ac:dyDescent="0.25"/>
    <row r="18162" ht="15" customHeight="1" x14ac:dyDescent="0.25"/>
    <row r="18163" ht="15" customHeight="1" x14ac:dyDescent="0.25"/>
    <row r="18164" ht="15" customHeight="1" x14ac:dyDescent="0.25"/>
    <row r="18165" ht="15" customHeight="1" x14ac:dyDescent="0.25"/>
    <row r="18166" ht="15" customHeight="1" x14ac:dyDescent="0.25"/>
    <row r="18167" ht="15" customHeight="1" x14ac:dyDescent="0.25"/>
    <row r="18168" ht="15" customHeight="1" x14ac:dyDescent="0.25"/>
    <row r="18169" ht="15" customHeight="1" x14ac:dyDescent="0.25"/>
    <row r="18170" ht="15" customHeight="1" x14ac:dyDescent="0.25"/>
    <row r="18171" ht="15" customHeight="1" x14ac:dyDescent="0.25"/>
    <row r="18172" ht="15" customHeight="1" x14ac:dyDescent="0.25"/>
    <row r="18173" ht="15" customHeight="1" x14ac:dyDescent="0.25"/>
    <row r="18174" ht="15" customHeight="1" x14ac:dyDescent="0.25"/>
    <row r="18175" ht="15" customHeight="1" x14ac:dyDescent="0.25"/>
    <row r="18176" ht="15" customHeight="1" x14ac:dyDescent="0.25"/>
    <row r="18177" ht="15" customHeight="1" x14ac:dyDescent="0.25"/>
    <row r="18178" ht="15" customHeight="1" x14ac:dyDescent="0.25"/>
    <row r="18179" ht="15" customHeight="1" x14ac:dyDescent="0.25"/>
    <row r="18180" ht="15" customHeight="1" x14ac:dyDescent="0.25"/>
    <row r="18181" ht="15" customHeight="1" x14ac:dyDescent="0.25"/>
    <row r="18182" ht="15" customHeight="1" x14ac:dyDescent="0.25"/>
    <row r="18183" ht="15" customHeight="1" x14ac:dyDescent="0.25"/>
    <row r="18184" ht="15" customHeight="1" x14ac:dyDescent="0.25"/>
    <row r="18185" ht="15" customHeight="1" x14ac:dyDescent="0.25"/>
    <row r="18186" ht="15" customHeight="1" x14ac:dyDescent="0.25"/>
    <row r="18187" ht="15" customHeight="1" x14ac:dyDescent="0.25"/>
    <row r="18188" ht="15" customHeight="1" x14ac:dyDescent="0.25"/>
    <row r="18189" ht="15" customHeight="1" x14ac:dyDescent="0.25"/>
    <row r="18190" ht="15" customHeight="1" x14ac:dyDescent="0.25"/>
    <row r="18191" ht="15" customHeight="1" x14ac:dyDescent="0.25"/>
    <row r="18192" ht="15" customHeight="1" x14ac:dyDescent="0.25"/>
    <row r="18193" ht="15" customHeight="1" x14ac:dyDescent="0.25"/>
    <row r="18194" ht="15" customHeight="1" x14ac:dyDescent="0.25"/>
    <row r="18195" ht="15" customHeight="1" x14ac:dyDescent="0.25"/>
    <row r="18196" ht="15" customHeight="1" x14ac:dyDescent="0.25"/>
    <row r="18197" ht="15" customHeight="1" x14ac:dyDescent="0.25"/>
    <row r="18198" ht="15" customHeight="1" x14ac:dyDescent="0.25"/>
    <row r="18199" ht="15" customHeight="1" x14ac:dyDescent="0.25"/>
    <row r="18200" ht="15" customHeight="1" x14ac:dyDescent="0.25"/>
    <row r="18201" ht="15" customHeight="1" x14ac:dyDescent="0.25"/>
    <row r="18202" ht="15" customHeight="1" x14ac:dyDescent="0.25"/>
    <row r="18203" ht="15" customHeight="1" x14ac:dyDescent="0.25"/>
    <row r="18204" ht="15" customHeight="1" x14ac:dyDescent="0.25"/>
    <row r="18205" ht="15" customHeight="1" x14ac:dyDescent="0.25"/>
    <row r="18206" ht="15" customHeight="1" x14ac:dyDescent="0.25"/>
    <row r="18207" ht="15" customHeight="1" x14ac:dyDescent="0.25"/>
    <row r="18208" ht="15" customHeight="1" x14ac:dyDescent="0.25"/>
    <row r="18209" ht="15" customHeight="1" x14ac:dyDescent="0.25"/>
    <row r="18210" ht="15" customHeight="1" x14ac:dyDescent="0.25"/>
    <row r="18211" ht="15" customHeight="1" x14ac:dyDescent="0.25"/>
    <row r="18212" ht="15" customHeight="1" x14ac:dyDescent="0.25"/>
    <row r="18213" ht="15" customHeight="1" x14ac:dyDescent="0.25"/>
    <row r="18214" ht="15" customHeight="1" x14ac:dyDescent="0.25"/>
    <row r="18215" ht="15" customHeight="1" x14ac:dyDescent="0.25"/>
    <row r="18216" ht="15" customHeight="1" x14ac:dyDescent="0.25"/>
    <row r="18217" ht="15" customHeight="1" x14ac:dyDescent="0.25"/>
    <row r="18218" ht="15" customHeight="1" x14ac:dyDescent="0.25"/>
    <row r="18219" ht="15" customHeight="1" x14ac:dyDescent="0.25"/>
    <row r="18220" ht="15" customHeight="1" x14ac:dyDescent="0.25"/>
    <row r="18221" ht="15" customHeight="1" x14ac:dyDescent="0.25"/>
    <row r="18222" ht="15" customHeight="1" x14ac:dyDescent="0.25"/>
    <row r="18223" ht="15" customHeight="1" x14ac:dyDescent="0.25"/>
    <row r="18224" ht="15" customHeight="1" x14ac:dyDescent="0.25"/>
    <row r="18225" ht="15" customHeight="1" x14ac:dyDescent="0.25"/>
    <row r="18226" ht="15" customHeight="1" x14ac:dyDescent="0.25"/>
    <row r="18227" ht="15" customHeight="1" x14ac:dyDescent="0.25"/>
    <row r="18228" ht="15" customHeight="1" x14ac:dyDescent="0.25"/>
    <row r="18229" ht="15" customHeight="1" x14ac:dyDescent="0.25"/>
    <row r="18230" ht="15" customHeight="1" x14ac:dyDescent="0.25"/>
    <row r="18231" ht="15" customHeight="1" x14ac:dyDescent="0.25"/>
    <row r="18232" ht="15" customHeight="1" x14ac:dyDescent="0.25"/>
    <row r="18233" ht="15" customHeight="1" x14ac:dyDescent="0.25"/>
    <row r="18234" ht="15" customHeight="1" x14ac:dyDescent="0.25"/>
    <row r="18235" ht="15" customHeight="1" x14ac:dyDescent="0.25"/>
    <row r="18236" ht="15" customHeight="1" x14ac:dyDescent="0.25"/>
    <row r="18237" ht="15" customHeight="1" x14ac:dyDescent="0.25"/>
    <row r="18238" ht="15" customHeight="1" x14ac:dyDescent="0.25"/>
    <row r="18239" ht="15" customHeight="1" x14ac:dyDescent="0.25"/>
    <row r="18240" ht="15" customHeight="1" x14ac:dyDescent="0.25"/>
    <row r="18241" ht="15" customHeight="1" x14ac:dyDescent="0.25"/>
    <row r="18242" ht="15" customHeight="1" x14ac:dyDescent="0.25"/>
    <row r="18243" ht="15" customHeight="1" x14ac:dyDescent="0.25"/>
    <row r="18244" ht="15" customHeight="1" x14ac:dyDescent="0.25"/>
    <row r="18245" ht="15" customHeight="1" x14ac:dyDescent="0.25"/>
    <row r="18246" ht="15" customHeight="1" x14ac:dyDescent="0.25"/>
    <row r="18247" ht="15" customHeight="1" x14ac:dyDescent="0.25"/>
    <row r="18248" ht="15" customHeight="1" x14ac:dyDescent="0.25"/>
    <row r="18249" ht="15" customHeight="1" x14ac:dyDescent="0.25"/>
    <row r="18250" ht="15" customHeight="1" x14ac:dyDescent="0.25"/>
    <row r="18251" ht="15" customHeight="1" x14ac:dyDescent="0.25"/>
    <row r="18252" ht="15" customHeight="1" x14ac:dyDescent="0.25"/>
    <row r="18253" ht="15" customHeight="1" x14ac:dyDescent="0.25"/>
    <row r="18254" ht="15" customHeight="1" x14ac:dyDescent="0.25"/>
    <row r="18255" ht="15" customHeight="1" x14ac:dyDescent="0.25"/>
    <row r="18256" ht="15" customHeight="1" x14ac:dyDescent="0.25"/>
    <row r="18257" ht="15" customHeight="1" x14ac:dyDescent="0.25"/>
    <row r="18258" ht="15" customHeight="1" x14ac:dyDescent="0.25"/>
    <row r="18259" ht="15" customHeight="1" x14ac:dyDescent="0.25"/>
    <row r="18260" ht="15" customHeight="1" x14ac:dyDescent="0.25"/>
    <row r="18261" ht="15" customHeight="1" x14ac:dyDescent="0.25"/>
    <row r="18262" ht="15" customHeight="1" x14ac:dyDescent="0.25"/>
    <row r="18263" ht="15" customHeight="1" x14ac:dyDescent="0.25"/>
    <row r="18264" ht="15" customHeight="1" x14ac:dyDescent="0.25"/>
    <row r="18265" ht="15" customHeight="1" x14ac:dyDescent="0.25"/>
    <row r="18266" ht="15" customHeight="1" x14ac:dyDescent="0.25"/>
    <row r="18267" ht="15" customHeight="1" x14ac:dyDescent="0.25"/>
    <row r="18268" ht="15" customHeight="1" x14ac:dyDescent="0.25"/>
    <row r="18269" ht="15" customHeight="1" x14ac:dyDescent="0.25"/>
    <row r="18270" ht="15" customHeight="1" x14ac:dyDescent="0.25"/>
    <row r="18271" ht="15" customHeight="1" x14ac:dyDescent="0.25"/>
    <row r="18272" ht="15" customHeight="1" x14ac:dyDescent="0.25"/>
    <row r="18273" ht="15" customHeight="1" x14ac:dyDescent="0.25"/>
    <row r="18274" ht="15" customHeight="1" x14ac:dyDescent="0.25"/>
    <row r="18275" ht="15" customHeight="1" x14ac:dyDescent="0.25"/>
    <row r="18276" ht="15" customHeight="1" x14ac:dyDescent="0.25"/>
    <row r="18277" ht="15" customHeight="1" x14ac:dyDescent="0.25"/>
    <row r="18278" ht="15" customHeight="1" x14ac:dyDescent="0.25"/>
    <row r="18279" ht="15" customHeight="1" x14ac:dyDescent="0.25"/>
    <row r="18280" ht="15" customHeight="1" x14ac:dyDescent="0.25"/>
    <row r="18281" ht="15" customHeight="1" x14ac:dyDescent="0.25"/>
    <row r="18282" ht="15" customHeight="1" x14ac:dyDescent="0.25"/>
    <row r="18283" ht="15" customHeight="1" x14ac:dyDescent="0.25"/>
    <row r="18284" ht="15" customHeight="1" x14ac:dyDescent="0.25"/>
    <row r="18285" ht="15" customHeight="1" x14ac:dyDescent="0.25"/>
    <row r="18286" ht="15" customHeight="1" x14ac:dyDescent="0.25"/>
    <row r="18287" ht="15" customHeight="1" x14ac:dyDescent="0.25"/>
    <row r="18288" ht="15" customHeight="1" x14ac:dyDescent="0.25"/>
    <row r="18289" ht="15" customHeight="1" x14ac:dyDescent="0.25"/>
    <row r="18290" ht="15" customHeight="1" x14ac:dyDescent="0.25"/>
    <row r="18291" ht="15" customHeight="1" x14ac:dyDescent="0.25"/>
    <row r="18292" ht="15" customHeight="1" x14ac:dyDescent="0.25"/>
    <row r="18293" ht="15" customHeight="1" x14ac:dyDescent="0.25"/>
    <row r="18294" ht="15" customHeight="1" x14ac:dyDescent="0.25"/>
    <row r="18295" ht="15" customHeight="1" x14ac:dyDescent="0.25"/>
    <row r="18296" ht="15" customHeight="1" x14ac:dyDescent="0.25"/>
    <row r="18297" ht="15" customHeight="1" x14ac:dyDescent="0.25"/>
    <row r="18298" ht="15" customHeight="1" x14ac:dyDescent="0.25"/>
    <row r="18299" ht="15" customHeight="1" x14ac:dyDescent="0.25"/>
    <row r="18300" ht="15" customHeight="1" x14ac:dyDescent="0.25"/>
    <row r="18301" ht="15" customHeight="1" x14ac:dyDescent="0.25"/>
    <row r="18302" ht="15" customHeight="1" x14ac:dyDescent="0.25"/>
    <row r="18303" ht="15" customHeight="1" x14ac:dyDescent="0.25"/>
    <row r="18304" ht="15" customHeight="1" x14ac:dyDescent="0.25"/>
    <row r="18305" ht="15" customHeight="1" x14ac:dyDescent="0.25"/>
    <row r="18306" ht="15" customHeight="1" x14ac:dyDescent="0.25"/>
    <row r="18307" ht="15" customHeight="1" x14ac:dyDescent="0.25"/>
    <row r="18308" ht="15" customHeight="1" x14ac:dyDescent="0.25"/>
    <row r="18309" ht="15" customHeight="1" x14ac:dyDescent="0.25"/>
    <row r="18310" ht="15" customHeight="1" x14ac:dyDescent="0.25"/>
    <row r="18311" ht="15" customHeight="1" x14ac:dyDescent="0.25"/>
    <row r="18312" ht="15" customHeight="1" x14ac:dyDescent="0.25"/>
    <row r="18313" ht="15" customHeight="1" x14ac:dyDescent="0.25"/>
    <row r="18314" ht="15" customHeight="1" x14ac:dyDescent="0.25"/>
    <row r="18315" ht="15" customHeight="1" x14ac:dyDescent="0.25"/>
    <row r="18316" ht="15" customHeight="1" x14ac:dyDescent="0.25"/>
    <row r="18317" ht="15" customHeight="1" x14ac:dyDescent="0.25"/>
    <row r="18318" ht="15" customHeight="1" x14ac:dyDescent="0.25"/>
    <row r="18319" ht="15" customHeight="1" x14ac:dyDescent="0.25"/>
    <row r="18320" ht="15" customHeight="1" x14ac:dyDescent="0.25"/>
    <row r="18321" ht="15" customHeight="1" x14ac:dyDescent="0.25"/>
    <row r="18322" ht="15" customHeight="1" x14ac:dyDescent="0.25"/>
    <row r="18323" ht="15" customHeight="1" x14ac:dyDescent="0.25"/>
    <row r="18324" ht="15" customHeight="1" x14ac:dyDescent="0.25"/>
    <row r="18325" ht="15" customHeight="1" x14ac:dyDescent="0.25"/>
    <row r="18326" ht="15" customHeight="1" x14ac:dyDescent="0.25"/>
    <row r="18327" ht="15" customHeight="1" x14ac:dyDescent="0.25"/>
    <row r="18328" ht="15" customHeight="1" x14ac:dyDescent="0.25"/>
    <row r="18329" ht="15" customHeight="1" x14ac:dyDescent="0.25"/>
    <row r="18330" ht="15" customHeight="1" x14ac:dyDescent="0.25"/>
    <row r="18331" ht="15" customHeight="1" x14ac:dyDescent="0.25"/>
    <row r="18332" ht="15" customHeight="1" x14ac:dyDescent="0.25"/>
    <row r="18333" ht="15" customHeight="1" x14ac:dyDescent="0.25"/>
    <row r="18334" ht="15" customHeight="1" x14ac:dyDescent="0.25"/>
    <row r="18335" ht="15" customHeight="1" x14ac:dyDescent="0.25"/>
    <row r="18336" ht="15" customHeight="1" x14ac:dyDescent="0.25"/>
    <row r="18337" ht="15" customHeight="1" x14ac:dyDescent="0.25"/>
    <row r="18338" ht="15" customHeight="1" x14ac:dyDescent="0.25"/>
    <row r="18339" ht="15" customHeight="1" x14ac:dyDescent="0.25"/>
    <row r="18340" ht="15" customHeight="1" x14ac:dyDescent="0.25"/>
    <row r="18341" ht="15" customHeight="1" x14ac:dyDescent="0.25"/>
    <row r="18342" ht="15" customHeight="1" x14ac:dyDescent="0.25"/>
    <row r="18343" ht="15" customHeight="1" x14ac:dyDescent="0.25"/>
    <row r="18344" ht="15" customHeight="1" x14ac:dyDescent="0.25"/>
    <row r="18345" ht="15" customHeight="1" x14ac:dyDescent="0.25"/>
    <row r="18346" ht="15" customHeight="1" x14ac:dyDescent="0.25"/>
    <row r="18347" ht="15" customHeight="1" x14ac:dyDescent="0.25"/>
    <row r="18348" ht="15" customHeight="1" x14ac:dyDescent="0.25"/>
    <row r="18349" ht="15" customHeight="1" x14ac:dyDescent="0.25"/>
    <row r="18350" ht="15" customHeight="1" x14ac:dyDescent="0.25"/>
    <row r="18351" ht="15" customHeight="1" x14ac:dyDescent="0.25"/>
    <row r="18352" ht="15" customHeight="1" x14ac:dyDescent="0.25"/>
    <row r="18353" ht="15" customHeight="1" x14ac:dyDescent="0.25"/>
    <row r="18354" ht="15" customHeight="1" x14ac:dyDescent="0.25"/>
    <row r="18355" ht="15" customHeight="1" x14ac:dyDescent="0.25"/>
    <row r="18356" ht="15" customHeight="1" x14ac:dyDescent="0.25"/>
    <row r="18357" ht="15" customHeight="1" x14ac:dyDescent="0.25"/>
    <row r="18358" ht="15" customHeight="1" x14ac:dyDescent="0.25"/>
    <row r="18359" ht="15" customHeight="1" x14ac:dyDescent="0.25"/>
    <row r="18360" ht="15" customHeight="1" x14ac:dyDescent="0.25"/>
    <row r="18361" ht="15" customHeight="1" x14ac:dyDescent="0.25"/>
    <row r="18362" ht="15" customHeight="1" x14ac:dyDescent="0.25"/>
    <row r="18363" ht="15" customHeight="1" x14ac:dyDescent="0.25"/>
    <row r="18364" ht="15" customHeight="1" x14ac:dyDescent="0.25"/>
    <row r="18365" ht="15" customHeight="1" x14ac:dyDescent="0.25"/>
    <row r="18366" ht="15" customHeight="1" x14ac:dyDescent="0.25"/>
    <row r="18367" ht="15" customHeight="1" x14ac:dyDescent="0.25"/>
    <row r="18368" ht="15" customHeight="1" x14ac:dyDescent="0.25"/>
    <row r="18369" ht="15" customHeight="1" x14ac:dyDescent="0.25"/>
    <row r="18370" ht="15" customHeight="1" x14ac:dyDescent="0.25"/>
    <row r="18371" ht="15" customHeight="1" x14ac:dyDescent="0.25"/>
    <row r="18372" ht="15" customHeight="1" x14ac:dyDescent="0.25"/>
    <row r="18373" ht="15" customHeight="1" x14ac:dyDescent="0.25"/>
    <row r="18374" ht="15" customHeight="1" x14ac:dyDescent="0.25"/>
    <row r="18375" ht="15" customHeight="1" x14ac:dyDescent="0.25"/>
    <row r="18376" ht="15" customHeight="1" x14ac:dyDescent="0.25"/>
    <row r="18377" ht="15" customHeight="1" x14ac:dyDescent="0.25"/>
    <row r="18378" ht="15" customHeight="1" x14ac:dyDescent="0.25"/>
    <row r="18379" ht="15" customHeight="1" x14ac:dyDescent="0.25"/>
    <row r="18380" ht="15" customHeight="1" x14ac:dyDescent="0.25"/>
    <row r="18381" ht="15" customHeight="1" x14ac:dyDescent="0.25"/>
    <row r="18382" ht="15" customHeight="1" x14ac:dyDescent="0.25"/>
    <row r="18383" ht="15" customHeight="1" x14ac:dyDescent="0.25"/>
    <row r="18384" ht="15" customHeight="1" x14ac:dyDescent="0.25"/>
    <row r="18385" ht="15" customHeight="1" x14ac:dyDescent="0.25"/>
    <row r="18386" ht="15" customHeight="1" x14ac:dyDescent="0.25"/>
    <row r="18387" ht="15" customHeight="1" x14ac:dyDescent="0.25"/>
    <row r="18388" ht="15" customHeight="1" x14ac:dyDescent="0.25"/>
    <row r="18389" ht="15" customHeight="1" x14ac:dyDescent="0.25"/>
    <row r="18390" ht="15" customHeight="1" x14ac:dyDescent="0.25"/>
    <row r="18391" ht="15" customHeight="1" x14ac:dyDescent="0.25"/>
    <row r="18392" ht="15" customHeight="1" x14ac:dyDescent="0.25"/>
    <row r="18393" ht="15" customHeight="1" x14ac:dyDescent="0.25"/>
    <row r="18394" ht="15" customHeight="1" x14ac:dyDescent="0.25"/>
    <row r="18395" ht="15" customHeight="1" x14ac:dyDescent="0.25"/>
    <row r="18396" ht="15" customHeight="1" x14ac:dyDescent="0.25"/>
    <row r="18397" ht="15" customHeight="1" x14ac:dyDescent="0.25"/>
    <row r="18398" ht="15" customHeight="1" x14ac:dyDescent="0.25"/>
    <row r="18399" ht="15" customHeight="1" x14ac:dyDescent="0.25"/>
    <row r="18400" ht="15" customHeight="1" x14ac:dyDescent="0.25"/>
    <row r="18401" ht="15" customHeight="1" x14ac:dyDescent="0.25"/>
    <row r="18402" ht="15" customHeight="1" x14ac:dyDescent="0.25"/>
    <row r="18403" ht="15" customHeight="1" x14ac:dyDescent="0.25"/>
    <row r="18404" ht="15" customHeight="1" x14ac:dyDescent="0.25"/>
    <row r="18405" ht="15" customHeight="1" x14ac:dyDescent="0.25"/>
    <row r="18406" ht="15" customHeight="1" x14ac:dyDescent="0.25"/>
    <row r="18407" ht="15" customHeight="1" x14ac:dyDescent="0.25"/>
    <row r="18408" ht="15" customHeight="1" x14ac:dyDescent="0.25"/>
    <row r="18409" ht="15" customHeight="1" x14ac:dyDescent="0.25"/>
    <row r="18410" ht="15" customHeight="1" x14ac:dyDescent="0.25"/>
    <row r="18411" ht="15" customHeight="1" x14ac:dyDescent="0.25"/>
    <row r="18412" ht="15" customHeight="1" x14ac:dyDescent="0.25"/>
    <row r="18413" ht="15" customHeight="1" x14ac:dyDescent="0.25"/>
    <row r="18414" ht="15" customHeight="1" x14ac:dyDescent="0.25"/>
    <row r="18415" ht="15" customHeight="1" x14ac:dyDescent="0.25"/>
    <row r="18416" ht="15" customHeight="1" x14ac:dyDescent="0.25"/>
    <row r="18417" ht="15" customHeight="1" x14ac:dyDescent="0.25"/>
    <row r="18418" ht="15" customHeight="1" x14ac:dyDescent="0.25"/>
    <row r="18419" ht="15" customHeight="1" x14ac:dyDescent="0.25"/>
    <row r="18420" ht="15" customHeight="1" x14ac:dyDescent="0.25"/>
    <row r="18421" ht="15" customHeight="1" x14ac:dyDescent="0.25"/>
    <row r="18422" ht="15" customHeight="1" x14ac:dyDescent="0.25"/>
    <row r="18423" ht="15" customHeight="1" x14ac:dyDescent="0.25"/>
    <row r="18424" ht="15" customHeight="1" x14ac:dyDescent="0.25"/>
    <row r="18425" ht="15" customHeight="1" x14ac:dyDescent="0.25"/>
    <row r="18426" ht="15" customHeight="1" x14ac:dyDescent="0.25"/>
    <row r="18427" ht="15" customHeight="1" x14ac:dyDescent="0.25"/>
    <row r="18428" ht="15" customHeight="1" x14ac:dyDescent="0.25"/>
    <row r="18429" ht="15" customHeight="1" x14ac:dyDescent="0.25"/>
    <row r="18430" ht="15" customHeight="1" x14ac:dyDescent="0.25"/>
    <row r="18431" ht="15" customHeight="1" x14ac:dyDescent="0.25"/>
    <row r="18432" ht="15" customHeight="1" x14ac:dyDescent="0.25"/>
    <row r="18433" ht="15" customHeight="1" x14ac:dyDescent="0.25"/>
    <row r="18434" ht="15" customHeight="1" x14ac:dyDescent="0.25"/>
    <row r="18435" ht="15" customHeight="1" x14ac:dyDescent="0.25"/>
    <row r="18436" ht="15" customHeight="1" x14ac:dyDescent="0.25"/>
    <row r="18437" ht="15" customHeight="1" x14ac:dyDescent="0.25"/>
    <row r="18438" ht="15" customHeight="1" x14ac:dyDescent="0.25"/>
    <row r="18439" ht="15" customHeight="1" x14ac:dyDescent="0.25"/>
    <row r="18440" ht="15" customHeight="1" x14ac:dyDescent="0.25"/>
    <row r="18441" ht="15" customHeight="1" x14ac:dyDescent="0.25"/>
    <row r="18442" ht="15" customHeight="1" x14ac:dyDescent="0.25"/>
    <row r="18443" ht="15" customHeight="1" x14ac:dyDescent="0.25"/>
    <row r="18444" ht="15" customHeight="1" x14ac:dyDescent="0.25"/>
    <row r="18445" ht="15" customHeight="1" x14ac:dyDescent="0.25"/>
    <row r="18446" ht="15" customHeight="1" x14ac:dyDescent="0.25"/>
    <row r="18447" ht="15" customHeight="1" x14ac:dyDescent="0.25"/>
    <row r="18448" ht="15" customHeight="1" x14ac:dyDescent="0.25"/>
    <row r="18449" ht="15" customHeight="1" x14ac:dyDescent="0.25"/>
    <row r="18450" ht="15" customHeight="1" x14ac:dyDescent="0.25"/>
    <row r="18451" ht="15" customHeight="1" x14ac:dyDescent="0.25"/>
    <row r="18452" ht="15" customHeight="1" x14ac:dyDescent="0.25"/>
    <row r="18453" ht="15" customHeight="1" x14ac:dyDescent="0.25"/>
    <row r="18454" ht="15" customHeight="1" x14ac:dyDescent="0.25"/>
    <row r="18455" ht="15" customHeight="1" x14ac:dyDescent="0.25"/>
    <row r="18456" ht="15" customHeight="1" x14ac:dyDescent="0.25"/>
    <row r="18457" ht="15" customHeight="1" x14ac:dyDescent="0.25"/>
    <row r="18458" ht="15" customHeight="1" x14ac:dyDescent="0.25"/>
    <row r="18459" ht="15" customHeight="1" x14ac:dyDescent="0.25"/>
    <row r="18460" ht="15" customHeight="1" x14ac:dyDescent="0.25"/>
    <row r="18461" ht="15" customHeight="1" x14ac:dyDescent="0.25"/>
    <row r="18462" ht="15" customHeight="1" x14ac:dyDescent="0.25"/>
    <row r="18463" ht="15" customHeight="1" x14ac:dyDescent="0.25"/>
    <row r="18464" ht="15" customHeight="1" x14ac:dyDescent="0.25"/>
    <row r="18465" ht="15" customHeight="1" x14ac:dyDescent="0.25"/>
    <row r="18466" ht="15" customHeight="1" x14ac:dyDescent="0.25"/>
    <row r="18467" ht="15" customHeight="1" x14ac:dyDescent="0.25"/>
    <row r="18468" ht="15" customHeight="1" x14ac:dyDescent="0.25"/>
    <row r="18469" ht="15" customHeight="1" x14ac:dyDescent="0.25"/>
    <row r="18470" ht="15" customHeight="1" x14ac:dyDescent="0.25"/>
    <row r="18471" ht="15" customHeight="1" x14ac:dyDescent="0.25"/>
    <row r="18472" ht="15" customHeight="1" x14ac:dyDescent="0.25"/>
    <row r="18473" ht="15" customHeight="1" x14ac:dyDescent="0.25"/>
    <row r="18474" ht="15" customHeight="1" x14ac:dyDescent="0.25"/>
    <row r="18475" ht="15" customHeight="1" x14ac:dyDescent="0.25"/>
    <row r="18476" ht="15" customHeight="1" x14ac:dyDescent="0.25"/>
    <row r="18477" ht="15" customHeight="1" x14ac:dyDescent="0.25"/>
    <row r="18478" ht="15" customHeight="1" x14ac:dyDescent="0.25"/>
    <row r="18479" ht="15" customHeight="1" x14ac:dyDescent="0.25"/>
    <row r="18480" ht="15" customHeight="1" x14ac:dyDescent="0.25"/>
    <row r="18481" ht="15" customHeight="1" x14ac:dyDescent="0.25"/>
    <row r="18482" ht="15" customHeight="1" x14ac:dyDescent="0.25"/>
    <row r="18483" ht="15" customHeight="1" x14ac:dyDescent="0.25"/>
    <row r="18484" ht="15" customHeight="1" x14ac:dyDescent="0.25"/>
    <row r="18485" ht="15" customHeight="1" x14ac:dyDescent="0.25"/>
    <row r="18486" ht="15" customHeight="1" x14ac:dyDescent="0.25"/>
    <row r="18487" ht="15" customHeight="1" x14ac:dyDescent="0.25"/>
    <row r="18488" ht="15" customHeight="1" x14ac:dyDescent="0.25"/>
    <row r="18489" ht="15" customHeight="1" x14ac:dyDescent="0.25"/>
    <row r="18490" ht="15" customHeight="1" x14ac:dyDescent="0.25"/>
    <row r="18491" ht="15" customHeight="1" x14ac:dyDescent="0.25"/>
    <row r="18492" ht="15" customHeight="1" x14ac:dyDescent="0.25"/>
    <row r="18493" ht="15" customHeight="1" x14ac:dyDescent="0.25"/>
    <row r="18494" ht="15" customHeight="1" x14ac:dyDescent="0.25"/>
    <row r="18495" ht="15" customHeight="1" x14ac:dyDescent="0.25"/>
    <row r="18496" ht="15" customHeight="1" x14ac:dyDescent="0.25"/>
    <row r="18497" ht="15" customHeight="1" x14ac:dyDescent="0.25"/>
    <row r="18498" ht="15" customHeight="1" x14ac:dyDescent="0.25"/>
    <row r="18499" ht="15" customHeight="1" x14ac:dyDescent="0.25"/>
    <row r="18500" ht="15" customHeight="1" x14ac:dyDescent="0.25"/>
    <row r="18501" ht="15" customHeight="1" x14ac:dyDescent="0.25"/>
    <row r="18502" ht="15" customHeight="1" x14ac:dyDescent="0.25"/>
    <row r="18503" ht="15" customHeight="1" x14ac:dyDescent="0.25"/>
    <row r="18504" ht="15" customHeight="1" x14ac:dyDescent="0.25"/>
    <row r="18505" ht="15" customHeight="1" x14ac:dyDescent="0.25"/>
    <row r="18506" ht="15" customHeight="1" x14ac:dyDescent="0.25"/>
    <row r="18507" ht="15" customHeight="1" x14ac:dyDescent="0.25"/>
    <row r="18508" ht="15" customHeight="1" x14ac:dyDescent="0.25"/>
    <row r="18509" ht="15" customHeight="1" x14ac:dyDescent="0.25"/>
    <row r="18510" ht="15" customHeight="1" x14ac:dyDescent="0.25"/>
    <row r="18511" ht="15" customHeight="1" x14ac:dyDescent="0.25"/>
    <row r="18512" ht="15" customHeight="1" x14ac:dyDescent="0.25"/>
    <row r="18513" ht="15" customHeight="1" x14ac:dyDescent="0.25"/>
    <row r="18514" ht="15" customHeight="1" x14ac:dyDescent="0.25"/>
    <row r="18515" ht="15" customHeight="1" x14ac:dyDescent="0.25"/>
    <row r="18516" ht="15" customHeight="1" x14ac:dyDescent="0.25"/>
    <row r="18517" ht="15" customHeight="1" x14ac:dyDescent="0.25"/>
    <row r="18518" ht="15" customHeight="1" x14ac:dyDescent="0.25"/>
    <row r="18519" ht="15" customHeight="1" x14ac:dyDescent="0.25"/>
    <row r="18520" ht="15" customHeight="1" x14ac:dyDescent="0.25"/>
    <row r="18521" ht="15" customHeight="1" x14ac:dyDescent="0.25"/>
    <row r="18522" ht="15" customHeight="1" x14ac:dyDescent="0.25"/>
    <row r="18523" ht="15" customHeight="1" x14ac:dyDescent="0.25"/>
    <row r="18524" ht="15" customHeight="1" x14ac:dyDescent="0.25"/>
    <row r="18525" ht="15" customHeight="1" x14ac:dyDescent="0.25"/>
    <row r="18526" ht="15" customHeight="1" x14ac:dyDescent="0.25"/>
    <row r="18527" ht="15" customHeight="1" x14ac:dyDescent="0.25"/>
    <row r="18528" ht="15" customHeight="1" x14ac:dyDescent="0.25"/>
    <row r="18529" ht="15" customHeight="1" x14ac:dyDescent="0.25"/>
    <row r="18530" ht="15" customHeight="1" x14ac:dyDescent="0.25"/>
    <row r="18531" ht="15" customHeight="1" x14ac:dyDescent="0.25"/>
    <row r="18532" ht="15" customHeight="1" x14ac:dyDescent="0.25"/>
    <row r="18533" ht="15" customHeight="1" x14ac:dyDescent="0.25"/>
    <row r="18534" ht="15" customHeight="1" x14ac:dyDescent="0.25"/>
    <row r="18535" ht="15" customHeight="1" x14ac:dyDescent="0.25"/>
    <row r="18536" ht="15" customHeight="1" x14ac:dyDescent="0.25"/>
    <row r="18537" ht="15" customHeight="1" x14ac:dyDescent="0.25"/>
    <row r="18538" ht="15" customHeight="1" x14ac:dyDescent="0.25"/>
    <row r="18539" ht="15" customHeight="1" x14ac:dyDescent="0.25"/>
    <row r="18540" ht="15" customHeight="1" x14ac:dyDescent="0.25"/>
    <row r="18541" ht="15" customHeight="1" x14ac:dyDescent="0.25"/>
    <row r="18542" ht="15" customHeight="1" x14ac:dyDescent="0.25"/>
    <row r="18543" ht="15" customHeight="1" x14ac:dyDescent="0.25"/>
    <row r="18544" ht="15" customHeight="1" x14ac:dyDescent="0.25"/>
    <row r="18545" ht="15" customHeight="1" x14ac:dyDescent="0.25"/>
    <row r="18546" ht="15" customHeight="1" x14ac:dyDescent="0.25"/>
    <row r="18547" ht="15" customHeight="1" x14ac:dyDescent="0.25"/>
    <row r="18548" ht="15" customHeight="1" x14ac:dyDescent="0.25"/>
    <row r="18549" ht="15" customHeight="1" x14ac:dyDescent="0.25"/>
    <row r="18550" ht="15" customHeight="1" x14ac:dyDescent="0.25"/>
    <row r="18551" ht="15" customHeight="1" x14ac:dyDescent="0.25"/>
    <row r="18552" ht="15" customHeight="1" x14ac:dyDescent="0.25"/>
    <row r="18553" ht="15" customHeight="1" x14ac:dyDescent="0.25"/>
    <row r="18554" ht="15" customHeight="1" x14ac:dyDescent="0.25"/>
    <row r="18555" ht="15" customHeight="1" x14ac:dyDescent="0.25"/>
    <row r="18556" ht="15" customHeight="1" x14ac:dyDescent="0.25"/>
    <row r="18557" ht="15" customHeight="1" x14ac:dyDescent="0.25"/>
    <row r="18558" ht="15" customHeight="1" x14ac:dyDescent="0.25"/>
    <row r="18559" ht="15" customHeight="1" x14ac:dyDescent="0.25"/>
    <row r="18560" ht="15" customHeight="1" x14ac:dyDescent="0.25"/>
    <row r="18561" ht="15" customHeight="1" x14ac:dyDescent="0.25"/>
    <row r="18562" ht="15" customHeight="1" x14ac:dyDescent="0.25"/>
    <row r="18563" ht="15" customHeight="1" x14ac:dyDescent="0.25"/>
    <row r="18564" ht="15" customHeight="1" x14ac:dyDescent="0.25"/>
    <row r="18565" ht="15" customHeight="1" x14ac:dyDescent="0.25"/>
    <row r="18566" ht="15" customHeight="1" x14ac:dyDescent="0.25"/>
    <row r="18567" ht="15" customHeight="1" x14ac:dyDescent="0.25"/>
    <row r="18568" ht="15" customHeight="1" x14ac:dyDescent="0.25"/>
    <row r="18569" ht="15" customHeight="1" x14ac:dyDescent="0.25"/>
    <row r="18570" ht="15" customHeight="1" x14ac:dyDescent="0.25"/>
    <row r="18571" ht="15" customHeight="1" x14ac:dyDescent="0.25"/>
    <row r="18572" ht="15" customHeight="1" x14ac:dyDescent="0.25"/>
    <row r="18573" ht="15" customHeight="1" x14ac:dyDescent="0.25"/>
    <row r="18574" ht="15" customHeight="1" x14ac:dyDescent="0.25"/>
    <row r="18575" ht="15" customHeight="1" x14ac:dyDescent="0.25"/>
    <row r="18576" ht="15" customHeight="1" x14ac:dyDescent="0.25"/>
    <row r="18577" ht="15" customHeight="1" x14ac:dyDescent="0.25"/>
    <row r="18578" ht="15" customHeight="1" x14ac:dyDescent="0.25"/>
    <row r="18579" ht="15" customHeight="1" x14ac:dyDescent="0.25"/>
    <row r="18580" ht="15" customHeight="1" x14ac:dyDescent="0.25"/>
    <row r="18581" ht="15" customHeight="1" x14ac:dyDescent="0.25"/>
    <row r="18582" ht="15" customHeight="1" x14ac:dyDescent="0.25"/>
    <row r="18583" ht="15" customHeight="1" x14ac:dyDescent="0.25"/>
    <row r="18584" ht="15" customHeight="1" x14ac:dyDescent="0.25"/>
    <row r="18585" ht="15" customHeight="1" x14ac:dyDescent="0.25"/>
    <row r="18586" ht="15" customHeight="1" x14ac:dyDescent="0.25"/>
    <row r="18587" ht="15" customHeight="1" x14ac:dyDescent="0.25"/>
    <row r="18588" ht="15" customHeight="1" x14ac:dyDescent="0.25"/>
    <row r="18589" ht="15" customHeight="1" x14ac:dyDescent="0.25"/>
    <row r="18590" ht="15" customHeight="1" x14ac:dyDescent="0.25"/>
    <row r="18591" ht="15" customHeight="1" x14ac:dyDescent="0.25"/>
    <row r="18592" ht="15" customHeight="1" x14ac:dyDescent="0.25"/>
    <row r="18593" ht="15" customHeight="1" x14ac:dyDescent="0.25"/>
    <row r="18594" ht="15" customHeight="1" x14ac:dyDescent="0.25"/>
    <row r="18595" ht="15" customHeight="1" x14ac:dyDescent="0.25"/>
    <row r="18596" ht="15" customHeight="1" x14ac:dyDescent="0.25"/>
    <row r="18597" ht="15" customHeight="1" x14ac:dyDescent="0.25"/>
    <row r="18598" ht="15" customHeight="1" x14ac:dyDescent="0.25"/>
    <row r="18599" ht="15" customHeight="1" x14ac:dyDescent="0.25"/>
    <row r="18600" ht="15" customHeight="1" x14ac:dyDescent="0.25"/>
    <row r="18601" ht="15" customHeight="1" x14ac:dyDescent="0.25"/>
    <row r="18602" ht="15" customHeight="1" x14ac:dyDescent="0.25"/>
    <row r="18603" ht="15" customHeight="1" x14ac:dyDescent="0.25"/>
    <row r="18604" ht="15" customHeight="1" x14ac:dyDescent="0.25"/>
    <row r="18605" ht="15" customHeight="1" x14ac:dyDescent="0.25"/>
    <row r="18606" ht="15" customHeight="1" x14ac:dyDescent="0.25"/>
    <row r="18607" ht="15" customHeight="1" x14ac:dyDescent="0.25"/>
    <row r="18608" ht="15" customHeight="1" x14ac:dyDescent="0.25"/>
    <row r="18609" ht="15" customHeight="1" x14ac:dyDescent="0.25"/>
    <row r="18610" ht="15" customHeight="1" x14ac:dyDescent="0.25"/>
    <row r="18611" ht="15" customHeight="1" x14ac:dyDescent="0.25"/>
    <row r="18612" ht="15" customHeight="1" x14ac:dyDescent="0.25"/>
    <row r="18613" ht="15" customHeight="1" x14ac:dyDescent="0.25"/>
    <row r="18614" ht="15" customHeight="1" x14ac:dyDescent="0.25"/>
    <row r="18615" ht="15" customHeight="1" x14ac:dyDescent="0.25"/>
    <row r="18616" ht="15" customHeight="1" x14ac:dyDescent="0.25"/>
    <row r="18617" ht="15" customHeight="1" x14ac:dyDescent="0.25"/>
    <row r="18618" ht="15" customHeight="1" x14ac:dyDescent="0.25"/>
    <row r="18619" ht="15" customHeight="1" x14ac:dyDescent="0.25"/>
    <row r="18620" ht="15" customHeight="1" x14ac:dyDescent="0.25"/>
    <row r="18621" ht="15" customHeight="1" x14ac:dyDescent="0.25"/>
    <row r="18622" ht="15" customHeight="1" x14ac:dyDescent="0.25"/>
    <row r="18623" ht="15" customHeight="1" x14ac:dyDescent="0.25"/>
    <row r="18624" ht="15" customHeight="1" x14ac:dyDescent="0.25"/>
    <row r="18625" ht="15" customHeight="1" x14ac:dyDescent="0.25"/>
    <row r="18626" ht="15" customHeight="1" x14ac:dyDescent="0.25"/>
    <row r="18627" ht="15" customHeight="1" x14ac:dyDescent="0.25"/>
    <row r="18628" ht="15" customHeight="1" x14ac:dyDescent="0.25"/>
    <row r="18629" ht="15" customHeight="1" x14ac:dyDescent="0.25"/>
    <row r="18630" ht="15" customHeight="1" x14ac:dyDescent="0.25"/>
    <row r="18631" ht="15" customHeight="1" x14ac:dyDescent="0.25"/>
    <row r="18632" ht="15" customHeight="1" x14ac:dyDescent="0.25"/>
    <row r="18633" ht="15" customHeight="1" x14ac:dyDescent="0.25"/>
    <row r="18634" ht="15" customHeight="1" x14ac:dyDescent="0.25"/>
    <row r="18635" ht="15" customHeight="1" x14ac:dyDescent="0.25"/>
    <row r="18636" ht="15" customHeight="1" x14ac:dyDescent="0.25"/>
    <row r="18637" ht="15" customHeight="1" x14ac:dyDescent="0.25"/>
    <row r="18638" ht="15" customHeight="1" x14ac:dyDescent="0.25"/>
    <row r="18639" ht="15" customHeight="1" x14ac:dyDescent="0.25"/>
    <row r="18640" ht="15" customHeight="1" x14ac:dyDescent="0.25"/>
    <row r="18641" ht="15" customHeight="1" x14ac:dyDescent="0.25"/>
    <row r="18642" ht="15" customHeight="1" x14ac:dyDescent="0.25"/>
    <row r="18643" ht="15" customHeight="1" x14ac:dyDescent="0.25"/>
    <row r="18644" ht="15" customHeight="1" x14ac:dyDescent="0.25"/>
    <row r="18645" ht="15" customHeight="1" x14ac:dyDescent="0.25"/>
    <row r="18646" ht="15" customHeight="1" x14ac:dyDescent="0.25"/>
    <row r="18647" ht="15" customHeight="1" x14ac:dyDescent="0.25"/>
    <row r="18648" ht="15" customHeight="1" x14ac:dyDescent="0.25"/>
    <row r="18649" ht="15" customHeight="1" x14ac:dyDescent="0.25"/>
    <row r="18650" ht="15" customHeight="1" x14ac:dyDescent="0.25"/>
    <row r="18651" ht="15" customHeight="1" x14ac:dyDescent="0.25"/>
    <row r="18652" ht="15" customHeight="1" x14ac:dyDescent="0.25"/>
    <row r="18653" ht="15" customHeight="1" x14ac:dyDescent="0.25"/>
    <row r="18654" ht="15" customHeight="1" x14ac:dyDescent="0.25"/>
    <row r="18655" ht="15" customHeight="1" x14ac:dyDescent="0.25"/>
    <row r="18656" ht="15" customHeight="1" x14ac:dyDescent="0.25"/>
    <row r="18657" ht="15" customHeight="1" x14ac:dyDescent="0.25"/>
    <row r="18658" ht="15" customHeight="1" x14ac:dyDescent="0.25"/>
    <row r="18659" ht="15" customHeight="1" x14ac:dyDescent="0.25"/>
    <row r="18660" ht="15" customHeight="1" x14ac:dyDescent="0.25"/>
    <row r="18661" ht="15" customHeight="1" x14ac:dyDescent="0.25"/>
    <row r="18662" ht="15" customHeight="1" x14ac:dyDescent="0.25"/>
    <row r="18663" ht="15" customHeight="1" x14ac:dyDescent="0.25"/>
    <row r="18664" ht="15" customHeight="1" x14ac:dyDescent="0.25"/>
    <row r="18665" ht="15" customHeight="1" x14ac:dyDescent="0.25"/>
    <row r="18666" ht="15" customHeight="1" x14ac:dyDescent="0.25"/>
    <row r="18667" ht="15" customHeight="1" x14ac:dyDescent="0.25"/>
    <row r="18668" ht="15" customHeight="1" x14ac:dyDescent="0.25"/>
    <row r="18669" ht="15" customHeight="1" x14ac:dyDescent="0.25"/>
    <row r="18670" ht="15" customHeight="1" x14ac:dyDescent="0.25"/>
    <row r="18671" ht="15" customHeight="1" x14ac:dyDescent="0.25"/>
    <row r="18672" ht="15" customHeight="1" x14ac:dyDescent="0.25"/>
    <row r="18673" ht="15" customHeight="1" x14ac:dyDescent="0.25"/>
    <row r="18674" ht="15" customHeight="1" x14ac:dyDescent="0.25"/>
    <row r="18675" ht="15" customHeight="1" x14ac:dyDescent="0.25"/>
    <row r="18676" ht="15" customHeight="1" x14ac:dyDescent="0.25"/>
    <row r="18677" ht="15" customHeight="1" x14ac:dyDescent="0.25"/>
    <row r="18678" ht="15" customHeight="1" x14ac:dyDescent="0.25"/>
    <row r="18679" ht="15" customHeight="1" x14ac:dyDescent="0.25"/>
    <row r="18680" ht="15" customHeight="1" x14ac:dyDescent="0.25"/>
    <row r="18681" ht="15" customHeight="1" x14ac:dyDescent="0.25"/>
    <row r="18682" ht="15" customHeight="1" x14ac:dyDescent="0.25"/>
    <row r="18683" ht="15" customHeight="1" x14ac:dyDescent="0.25"/>
    <row r="18684" ht="15" customHeight="1" x14ac:dyDescent="0.25"/>
    <row r="18685" ht="15" customHeight="1" x14ac:dyDescent="0.25"/>
    <row r="18686" ht="15" customHeight="1" x14ac:dyDescent="0.25"/>
    <row r="18687" ht="15" customHeight="1" x14ac:dyDescent="0.25"/>
    <row r="18688" ht="15" customHeight="1" x14ac:dyDescent="0.25"/>
    <row r="18689" ht="15" customHeight="1" x14ac:dyDescent="0.25"/>
    <row r="18690" ht="15" customHeight="1" x14ac:dyDescent="0.25"/>
    <row r="18691" ht="15" customHeight="1" x14ac:dyDescent="0.25"/>
    <row r="18692" ht="15" customHeight="1" x14ac:dyDescent="0.25"/>
    <row r="18693" ht="15" customHeight="1" x14ac:dyDescent="0.25"/>
    <row r="18694" ht="15" customHeight="1" x14ac:dyDescent="0.25"/>
    <row r="18695" ht="15" customHeight="1" x14ac:dyDescent="0.25"/>
    <row r="18696" ht="15" customHeight="1" x14ac:dyDescent="0.25"/>
    <row r="18697" ht="15" customHeight="1" x14ac:dyDescent="0.25"/>
    <row r="18698" ht="15" customHeight="1" x14ac:dyDescent="0.25"/>
    <row r="18699" ht="15" customHeight="1" x14ac:dyDescent="0.25"/>
    <row r="18700" ht="15" customHeight="1" x14ac:dyDescent="0.25"/>
    <row r="18701" ht="15" customHeight="1" x14ac:dyDescent="0.25"/>
    <row r="18702" ht="15" customHeight="1" x14ac:dyDescent="0.25"/>
    <row r="18703" ht="15" customHeight="1" x14ac:dyDescent="0.25"/>
    <row r="18704" ht="15" customHeight="1" x14ac:dyDescent="0.25"/>
    <row r="18705" ht="15" customHeight="1" x14ac:dyDescent="0.25"/>
    <row r="18706" ht="15" customHeight="1" x14ac:dyDescent="0.25"/>
    <row r="18707" ht="15" customHeight="1" x14ac:dyDescent="0.25"/>
    <row r="18708" ht="15" customHeight="1" x14ac:dyDescent="0.25"/>
    <row r="18709" ht="15" customHeight="1" x14ac:dyDescent="0.25"/>
    <row r="18710" ht="15" customHeight="1" x14ac:dyDescent="0.25"/>
    <row r="18711" ht="15" customHeight="1" x14ac:dyDescent="0.25"/>
    <row r="18712" ht="15" customHeight="1" x14ac:dyDescent="0.25"/>
    <row r="18713" ht="15" customHeight="1" x14ac:dyDescent="0.25"/>
    <row r="18714" ht="15" customHeight="1" x14ac:dyDescent="0.25"/>
    <row r="18715" ht="15" customHeight="1" x14ac:dyDescent="0.25"/>
    <row r="18716" ht="15" customHeight="1" x14ac:dyDescent="0.25"/>
    <row r="18717" ht="15" customHeight="1" x14ac:dyDescent="0.25"/>
    <row r="18718" ht="15" customHeight="1" x14ac:dyDescent="0.25"/>
    <row r="18719" ht="15" customHeight="1" x14ac:dyDescent="0.25"/>
    <row r="18720" ht="15" customHeight="1" x14ac:dyDescent="0.25"/>
    <row r="18721" ht="15" customHeight="1" x14ac:dyDescent="0.25"/>
    <row r="18722" ht="15" customHeight="1" x14ac:dyDescent="0.25"/>
    <row r="18723" ht="15" customHeight="1" x14ac:dyDescent="0.25"/>
    <row r="18724" ht="15" customHeight="1" x14ac:dyDescent="0.25"/>
    <row r="18725" ht="15" customHeight="1" x14ac:dyDescent="0.25"/>
    <row r="18726" ht="15" customHeight="1" x14ac:dyDescent="0.25"/>
    <row r="18727" ht="15" customHeight="1" x14ac:dyDescent="0.25"/>
    <row r="18728" ht="15" customHeight="1" x14ac:dyDescent="0.25"/>
    <row r="18729" ht="15" customHeight="1" x14ac:dyDescent="0.25"/>
    <row r="18730" ht="15" customHeight="1" x14ac:dyDescent="0.25"/>
    <row r="18731" ht="15" customHeight="1" x14ac:dyDescent="0.25"/>
    <row r="18732" ht="15" customHeight="1" x14ac:dyDescent="0.25"/>
    <row r="18733" ht="15" customHeight="1" x14ac:dyDescent="0.25"/>
    <row r="18734" ht="15" customHeight="1" x14ac:dyDescent="0.25"/>
    <row r="18735" ht="15" customHeight="1" x14ac:dyDescent="0.25"/>
    <row r="18736" ht="15" customHeight="1" x14ac:dyDescent="0.25"/>
    <row r="18737" ht="15" customHeight="1" x14ac:dyDescent="0.25"/>
    <row r="18738" ht="15" customHeight="1" x14ac:dyDescent="0.25"/>
    <row r="18739" ht="15" customHeight="1" x14ac:dyDescent="0.25"/>
    <row r="18740" ht="15" customHeight="1" x14ac:dyDescent="0.25"/>
    <row r="18741" ht="15" customHeight="1" x14ac:dyDescent="0.25"/>
    <row r="18742" ht="15" customHeight="1" x14ac:dyDescent="0.25"/>
    <row r="18743" ht="15" customHeight="1" x14ac:dyDescent="0.25"/>
    <row r="18744" ht="15" customHeight="1" x14ac:dyDescent="0.25"/>
    <row r="18745" ht="15" customHeight="1" x14ac:dyDescent="0.25"/>
    <row r="18746" ht="15" customHeight="1" x14ac:dyDescent="0.25"/>
    <row r="18747" ht="15" customHeight="1" x14ac:dyDescent="0.25"/>
    <row r="18748" ht="15" customHeight="1" x14ac:dyDescent="0.25"/>
    <row r="18749" ht="15" customHeight="1" x14ac:dyDescent="0.25"/>
    <row r="18750" ht="15" customHeight="1" x14ac:dyDescent="0.25"/>
    <row r="18751" ht="15" customHeight="1" x14ac:dyDescent="0.25"/>
    <row r="18752" ht="15" customHeight="1" x14ac:dyDescent="0.25"/>
    <row r="18753" ht="15" customHeight="1" x14ac:dyDescent="0.25"/>
    <row r="18754" ht="15" customHeight="1" x14ac:dyDescent="0.25"/>
    <row r="18755" ht="15" customHeight="1" x14ac:dyDescent="0.25"/>
    <row r="18756" ht="15" customHeight="1" x14ac:dyDescent="0.25"/>
    <row r="18757" ht="15" customHeight="1" x14ac:dyDescent="0.25"/>
    <row r="18758" ht="15" customHeight="1" x14ac:dyDescent="0.25"/>
    <row r="18759" ht="15" customHeight="1" x14ac:dyDescent="0.25"/>
    <row r="18760" ht="15" customHeight="1" x14ac:dyDescent="0.25"/>
    <row r="18761" ht="15" customHeight="1" x14ac:dyDescent="0.25"/>
    <row r="18762" ht="15" customHeight="1" x14ac:dyDescent="0.25"/>
    <row r="18763" ht="15" customHeight="1" x14ac:dyDescent="0.25"/>
    <row r="18764" ht="15" customHeight="1" x14ac:dyDescent="0.25"/>
    <row r="18765" ht="15" customHeight="1" x14ac:dyDescent="0.25"/>
    <row r="18766" ht="15" customHeight="1" x14ac:dyDescent="0.25"/>
    <row r="18767" ht="15" customHeight="1" x14ac:dyDescent="0.25"/>
    <row r="18768" ht="15" customHeight="1" x14ac:dyDescent="0.25"/>
    <row r="18769" ht="15" customHeight="1" x14ac:dyDescent="0.25"/>
    <row r="18770" ht="15" customHeight="1" x14ac:dyDescent="0.25"/>
    <row r="18771" ht="15" customHeight="1" x14ac:dyDescent="0.25"/>
    <row r="18772" ht="15" customHeight="1" x14ac:dyDescent="0.25"/>
    <row r="18773" ht="15" customHeight="1" x14ac:dyDescent="0.25"/>
    <row r="18774" ht="15" customHeight="1" x14ac:dyDescent="0.25"/>
    <row r="18775" ht="15" customHeight="1" x14ac:dyDescent="0.25"/>
    <row r="18776" ht="15" customHeight="1" x14ac:dyDescent="0.25"/>
    <row r="18777" ht="15" customHeight="1" x14ac:dyDescent="0.25"/>
    <row r="18778" ht="15" customHeight="1" x14ac:dyDescent="0.25"/>
    <row r="18779" ht="15" customHeight="1" x14ac:dyDescent="0.25"/>
    <row r="18780" ht="15" customHeight="1" x14ac:dyDescent="0.25"/>
    <row r="18781" ht="15" customHeight="1" x14ac:dyDescent="0.25"/>
    <row r="18782" ht="15" customHeight="1" x14ac:dyDescent="0.25"/>
    <row r="18783" ht="15" customHeight="1" x14ac:dyDescent="0.25"/>
    <row r="18784" ht="15" customHeight="1" x14ac:dyDescent="0.25"/>
    <row r="18785" ht="15" customHeight="1" x14ac:dyDescent="0.25"/>
    <row r="18786" ht="15" customHeight="1" x14ac:dyDescent="0.25"/>
    <row r="18787" ht="15" customHeight="1" x14ac:dyDescent="0.25"/>
    <row r="18788" ht="15" customHeight="1" x14ac:dyDescent="0.25"/>
    <row r="18789" ht="15" customHeight="1" x14ac:dyDescent="0.25"/>
    <row r="18790" ht="15" customHeight="1" x14ac:dyDescent="0.25"/>
    <row r="18791" ht="15" customHeight="1" x14ac:dyDescent="0.25"/>
    <row r="18792" ht="15" customHeight="1" x14ac:dyDescent="0.25"/>
    <row r="18793" ht="15" customHeight="1" x14ac:dyDescent="0.25"/>
    <row r="18794" ht="15" customHeight="1" x14ac:dyDescent="0.25"/>
    <row r="18795" ht="15" customHeight="1" x14ac:dyDescent="0.25"/>
    <row r="18796" ht="15" customHeight="1" x14ac:dyDescent="0.25"/>
    <row r="18797" ht="15" customHeight="1" x14ac:dyDescent="0.25"/>
    <row r="18798" ht="15" customHeight="1" x14ac:dyDescent="0.25"/>
    <row r="18799" ht="15" customHeight="1" x14ac:dyDescent="0.25"/>
    <row r="18800" ht="15" customHeight="1" x14ac:dyDescent="0.25"/>
    <row r="18801" ht="15" customHeight="1" x14ac:dyDescent="0.25"/>
    <row r="18802" ht="15" customHeight="1" x14ac:dyDescent="0.25"/>
    <row r="18803" ht="15" customHeight="1" x14ac:dyDescent="0.25"/>
    <row r="18804" ht="15" customHeight="1" x14ac:dyDescent="0.25"/>
    <row r="18805" ht="15" customHeight="1" x14ac:dyDescent="0.25"/>
    <row r="18806" ht="15" customHeight="1" x14ac:dyDescent="0.25"/>
    <row r="18807" ht="15" customHeight="1" x14ac:dyDescent="0.25"/>
    <row r="18808" ht="15" customHeight="1" x14ac:dyDescent="0.25"/>
    <row r="18809" ht="15" customHeight="1" x14ac:dyDescent="0.25"/>
    <row r="18810" ht="15" customHeight="1" x14ac:dyDescent="0.25"/>
    <row r="18811" ht="15" customHeight="1" x14ac:dyDescent="0.25"/>
    <row r="18812" ht="15" customHeight="1" x14ac:dyDescent="0.25"/>
    <row r="18813" ht="15" customHeight="1" x14ac:dyDescent="0.25"/>
    <row r="18814" ht="15" customHeight="1" x14ac:dyDescent="0.25"/>
    <row r="18815" ht="15" customHeight="1" x14ac:dyDescent="0.25"/>
    <row r="18816" ht="15" customHeight="1" x14ac:dyDescent="0.25"/>
    <row r="18817" ht="15" customHeight="1" x14ac:dyDescent="0.25"/>
    <row r="18818" ht="15" customHeight="1" x14ac:dyDescent="0.25"/>
    <row r="18819" ht="15" customHeight="1" x14ac:dyDescent="0.25"/>
    <row r="18820" ht="15" customHeight="1" x14ac:dyDescent="0.25"/>
    <row r="18821" ht="15" customHeight="1" x14ac:dyDescent="0.25"/>
    <row r="18822" ht="15" customHeight="1" x14ac:dyDescent="0.25"/>
    <row r="18823" ht="15" customHeight="1" x14ac:dyDescent="0.25"/>
    <row r="18824" ht="15" customHeight="1" x14ac:dyDescent="0.25"/>
    <row r="18825" ht="15" customHeight="1" x14ac:dyDescent="0.25"/>
    <row r="18826" ht="15" customHeight="1" x14ac:dyDescent="0.25"/>
    <row r="18827" ht="15" customHeight="1" x14ac:dyDescent="0.25"/>
    <row r="18828" ht="15" customHeight="1" x14ac:dyDescent="0.25"/>
    <row r="18829" ht="15" customHeight="1" x14ac:dyDescent="0.25"/>
    <row r="18830" ht="15" customHeight="1" x14ac:dyDescent="0.25"/>
    <row r="18831" ht="15" customHeight="1" x14ac:dyDescent="0.25"/>
    <row r="18832" ht="15" customHeight="1" x14ac:dyDescent="0.25"/>
    <row r="18833" ht="15" customHeight="1" x14ac:dyDescent="0.25"/>
    <row r="18834" ht="15" customHeight="1" x14ac:dyDescent="0.25"/>
    <row r="18835" ht="15" customHeight="1" x14ac:dyDescent="0.25"/>
    <row r="18836" ht="15" customHeight="1" x14ac:dyDescent="0.25"/>
    <row r="18837" ht="15" customHeight="1" x14ac:dyDescent="0.25"/>
    <row r="18838" ht="15" customHeight="1" x14ac:dyDescent="0.25"/>
    <row r="18839" ht="15" customHeight="1" x14ac:dyDescent="0.25"/>
    <row r="18840" ht="15" customHeight="1" x14ac:dyDescent="0.25"/>
    <row r="18841" ht="15" customHeight="1" x14ac:dyDescent="0.25"/>
    <row r="18842" ht="15" customHeight="1" x14ac:dyDescent="0.25"/>
    <row r="18843" ht="15" customHeight="1" x14ac:dyDescent="0.25"/>
    <row r="18844" ht="15" customHeight="1" x14ac:dyDescent="0.25"/>
    <row r="18845" ht="15" customHeight="1" x14ac:dyDescent="0.25"/>
    <row r="18846" ht="15" customHeight="1" x14ac:dyDescent="0.25"/>
    <row r="18847" ht="15" customHeight="1" x14ac:dyDescent="0.25"/>
    <row r="18848" ht="15" customHeight="1" x14ac:dyDescent="0.25"/>
    <row r="18849" ht="15" customHeight="1" x14ac:dyDescent="0.25"/>
    <row r="18850" ht="15" customHeight="1" x14ac:dyDescent="0.25"/>
    <row r="18851" ht="15" customHeight="1" x14ac:dyDescent="0.25"/>
    <row r="18852" ht="15" customHeight="1" x14ac:dyDescent="0.25"/>
    <row r="18853" ht="15" customHeight="1" x14ac:dyDescent="0.25"/>
    <row r="18854" ht="15" customHeight="1" x14ac:dyDescent="0.25"/>
    <row r="18855" ht="15" customHeight="1" x14ac:dyDescent="0.25"/>
    <row r="18856" ht="15" customHeight="1" x14ac:dyDescent="0.25"/>
    <row r="18857" ht="15" customHeight="1" x14ac:dyDescent="0.25"/>
    <row r="18858" ht="15" customHeight="1" x14ac:dyDescent="0.25"/>
    <row r="18859" ht="15" customHeight="1" x14ac:dyDescent="0.25"/>
    <row r="18860" ht="15" customHeight="1" x14ac:dyDescent="0.25"/>
    <row r="18861" ht="15" customHeight="1" x14ac:dyDescent="0.25"/>
    <row r="18862" ht="15" customHeight="1" x14ac:dyDescent="0.25"/>
    <row r="18863" ht="15" customHeight="1" x14ac:dyDescent="0.25"/>
    <row r="18864" ht="15" customHeight="1" x14ac:dyDescent="0.25"/>
    <row r="18865" ht="15" customHeight="1" x14ac:dyDescent="0.25"/>
    <row r="18866" ht="15" customHeight="1" x14ac:dyDescent="0.25"/>
    <row r="18867" ht="15" customHeight="1" x14ac:dyDescent="0.25"/>
    <row r="18868" ht="15" customHeight="1" x14ac:dyDescent="0.25"/>
    <row r="18869" ht="15" customHeight="1" x14ac:dyDescent="0.25"/>
    <row r="18870" ht="15" customHeight="1" x14ac:dyDescent="0.25"/>
    <row r="18871" ht="15" customHeight="1" x14ac:dyDescent="0.25"/>
    <row r="18872" ht="15" customHeight="1" x14ac:dyDescent="0.25"/>
    <row r="18873" ht="15" customHeight="1" x14ac:dyDescent="0.25"/>
    <row r="18874" ht="15" customHeight="1" x14ac:dyDescent="0.25"/>
    <row r="18875" ht="15" customHeight="1" x14ac:dyDescent="0.25"/>
    <row r="18876" ht="15" customHeight="1" x14ac:dyDescent="0.25"/>
    <row r="18877" ht="15" customHeight="1" x14ac:dyDescent="0.25"/>
    <row r="18878" ht="15" customHeight="1" x14ac:dyDescent="0.25"/>
    <row r="18879" ht="15" customHeight="1" x14ac:dyDescent="0.25"/>
    <row r="18880" ht="15" customHeight="1" x14ac:dyDescent="0.25"/>
    <row r="18881" ht="15" customHeight="1" x14ac:dyDescent="0.25"/>
    <row r="18882" ht="15" customHeight="1" x14ac:dyDescent="0.25"/>
    <row r="18883" ht="15" customHeight="1" x14ac:dyDescent="0.25"/>
    <row r="18884" ht="15" customHeight="1" x14ac:dyDescent="0.25"/>
    <row r="18885" ht="15" customHeight="1" x14ac:dyDescent="0.25"/>
    <row r="18886" ht="15" customHeight="1" x14ac:dyDescent="0.25"/>
    <row r="18887" ht="15" customHeight="1" x14ac:dyDescent="0.25"/>
    <row r="18888" ht="15" customHeight="1" x14ac:dyDescent="0.25"/>
    <row r="18889" ht="15" customHeight="1" x14ac:dyDescent="0.25"/>
    <row r="18890" ht="15" customHeight="1" x14ac:dyDescent="0.25"/>
    <row r="18891" ht="15" customHeight="1" x14ac:dyDescent="0.25"/>
    <row r="18892" ht="15" customHeight="1" x14ac:dyDescent="0.25"/>
    <row r="18893" ht="15" customHeight="1" x14ac:dyDescent="0.25"/>
    <row r="18894" ht="15" customHeight="1" x14ac:dyDescent="0.25"/>
    <row r="18895" ht="15" customHeight="1" x14ac:dyDescent="0.25"/>
    <row r="18896" ht="15" customHeight="1" x14ac:dyDescent="0.25"/>
    <row r="18897" ht="15" customHeight="1" x14ac:dyDescent="0.25"/>
    <row r="18898" ht="15" customHeight="1" x14ac:dyDescent="0.25"/>
    <row r="18899" ht="15" customHeight="1" x14ac:dyDescent="0.25"/>
    <row r="18900" ht="15" customHeight="1" x14ac:dyDescent="0.25"/>
    <row r="18901" ht="15" customHeight="1" x14ac:dyDescent="0.25"/>
    <row r="18902" ht="15" customHeight="1" x14ac:dyDescent="0.25"/>
    <row r="18903" ht="15" customHeight="1" x14ac:dyDescent="0.25"/>
    <row r="18904" ht="15" customHeight="1" x14ac:dyDescent="0.25"/>
    <row r="18905" ht="15" customHeight="1" x14ac:dyDescent="0.25"/>
    <row r="18906" ht="15" customHeight="1" x14ac:dyDescent="0.25"/>
    <row r="18907" ht="15" customHeight="1" x14ac:dyDescent="0.25"/>
    <row r="18908" ht="15" customHeight="1" x14ac:dyDescent="0.25"/>
    <row r="18909" ht="15" customHeight="1" x14ac:dyDescent="0.25"/>
    <row r="18910" ht="15" customHeight="1" x14ac:dyDescent="0.25"/>
    <row r="18911" ht="15" customHeight="1" x14ac:dyDescent="0.25"/>
    <row r="18912" ht="15" customHeight="1" x14ac:dyDescent="0.25"/>
    <row r="18913" ht="15" customHeight="1" x14ac:dyDescent="0.25"/>
    <row r="18914" ht="15" customHeight="1" x14ac:dyDescent="0.25"/>
    <row r="18915" ht="15" customHeight="1" x14ac:dyDescent="0.25"/>
    <row r="18916" ht="15" customHeight="1" x14ac:dyDescent="0.25"/>
    <row r="18917" ht="15" customHeight="1" x14ac:dyDescent="0.25"/>
    <row r="18918" ht="15" customHeight="1" x14ac:dyDescent="0.25"/>
    <row r="18919" ht="15" customHeight="1" x14ac:dyDescent="0.25"/>
    <row r="18920" ht="15" customHeight="1" x14ac:dyDescent="0.25"/>
    <row r="18921" ht="15" customHeight="1" x14ac:dyDescent="0.25"/>
    <row r="18922" ht="15" customHeight="1" x14ac:dyDescent="0.25"/>
    <row r="18923" ht="15" customHeight="1" x14ac:dyDescent="0.25"/>
    <row r="18924" ht="15" customHeight="1" x14ac:dyDescent="0.25"/>
    <row r="18925" ht="15" customHeight="1" x14ac:dyDescent="0.25"/>
    <row r="18926" ht="15" customHeight="1" x14ac:dyDescent="0.25"/>
    <row r="18927" ht="15" customHeight="1" x14ac:dyDescent="0.25"/>
    <row r="18928" ht="15" customHeight="1" x14ac:dyDescent="0.25"/>
    <row r="18929" ht="15" customHeight="1" x14ac:dyDescent="0.25"/>
    <row r="18930" ht="15" customHeight="1" x14ac:dyDescent="0.25"/>
    <row r="18931" ht="15" customHeight="1" x14ac:dyDescent="0.25"/>
    <row r="18932" ht="15" customHeight="1" x14ac:dyDescent="0.25"/>
    <row r="18933" ht="15" customHeight="1" x14ac:dyDescent="0.25"/>
    <row r="18934" ht="15" customHeight="1" x14ac:dyDescent="0.25"/>
    <row r="18935" ht="15" customHeight="1" x14ac:dyDescent="0.25"/>
    <row r="18936" ht="15" customHeight="1" x14ac:dyDescent="0.25"/>
    <row r="18937" ht="15" customHeight="1" x14ac:dyDescent="0.25"/>
    <row r="18938" ht="15" customHeight="1" x14ac:dyDescent="0.25"/>
    <row r="18939" ht="15" customHeight="1" x14ac:dyDescent="0.25"/>
    <row r="18940" ht="15" customHeight="1" x14ac:dyDescent="0.25"/>
    <row r="18941" ht="15" customHeight="1" x14ac:dyDescent="0.25"/>
    <row r="18942" ht="15" customHeight="1" x14ac:dyDescent="0.25"/>
    <row r="18943" ht="15" customHeight="1" x14ac:dyDescent="0.25"/>
    <row r="18944" ht="15" customHeight="1" x14ac:dyDescent="0.25"/>
    <row r="18945" ht="15" customHeight="1" x14ac:dyDescent="0.25"/>
    <row r="18946" ht="15" customHeight="1" x14ac:dyDescent="0.25"/>
    <row r="18947" ht="15" customHeight="1" x14ac:dyDescent="0.25"/>
    <row r="18948" ht="15" customHeight="1" x14ac:dyDescent="0.25"/>
    <row r="18949" ht="15" customHeight="1" x14ac:dyDescent="0.25"/>
    <row r="18950" ht="15" customHeight="1" x14ac:dyDescent="0.25"/>
    <row r="18951" ht="15" customHeight="1" x14ac:dyDescent="0.25"/>
    <row r="18952" ht="15" customHeight="1" x14ac:dyDescent="0.25"/>
    <row r="18953" ht="15" customHeight="1" x14ac:dyDescent="0.25"/>
    <row r="18954" ht="15" customHeight="1" x14ac:dyDescent="0.25"/>
    <row r="18955" ht="15" customHeight="1" x14ac:dyDescent="0.25"/>
    <row r="18956" ht="15" customHeight="1" x14ac:dyDescent="0.25"/>
    <row r="18957" ht="15" customHeight="1" x14ac:dyDescent="0.25"/>
    <row r="18958" ht="15" customHeight="1" x14ac:dyDescent="0.25"/>
    <row r="18959" ht="15" customHeight="1" x14ac:dyDescent="0.25"/>
    <row r="18960" ht="15" customHeight="1" x14ac:dyDescent="0.25"/>
    <row r="18961" ht="15" customHeight="1" x14ac:dyDescent="0.25"/>
    <row r="18962" ht="15" customHeight="1" x14ac:dyDescent="0.25"/>
    <row r="18963" ht="15" customHeight="1" x14ac:dyDescent="0.25"/>
    <row r="18964" ht="15" customHeight="1" x14ac:dyDescent="0.25"/>
    <row r="18965" ht="15" customHeight="1" x14ac:dyDescent="0.25"/>
    <row r="18966" ht="15" customHeight="1" x14ac:dyDescent="0.25"/>
    <row r="18967" ht="15" customHeight="1" x14ac:dyDescent="0.25"/>
    <row r="18968" ht="15" customHeight="1" x14ac:dyDescent="0.25"/>
    <row r="18969" ht="15" customHeight="1" x14ac:dyDescent="0.25"/>
    <row r="18970" ht="15" customHeight="1" x14ac:dyDescent="0.25"/>
    <row r="18971" ht="15" customHeight="1" x14ac:dyDescent="0.25"/>
    <row r="18972" ht="15" customHeight="1" x14ac:dyDescent="0.25"/>
    <row r="18973" ht="15" customHeight="1" x14ac:dyDescent="0.25"/>
    <row r="18974" ht="15" customHeight="1" x14ac:dyDescent="0.25"/>
    <row r="18975" ht="15" customHeight="1" x14ac:dyDescent="0.25"/>
    <row r="18976" ht="15" customHeight="1" x14ac:dyDescent="0.25"/>
    <row r="18977" ht="15" customHeight="1" x14ac:dyDescent="0.25"/>
    <row r="18978" ht="15" customHeight="1" x14ac:dyDescent="0.25"/>
    <row r="18979" ht="15" customHeight="1" x14ac:dyDescent="0.25"/>
    <row r="18980" ht="15" customHeight="1" x14ac:dyDescent="0.25"/>
    <row r="18981" ht="15" customHeight="1" x14ac:dyDescent="0.25"/>
    <row r="18982" ht="15" customHeight="1" x14ac:dyDescent="0.25"/>
    <row r="18983" ht="15" customHeight="1" x14ac:dyDescent="0.25"/>
    <row r="18984" ht="15" customHeight="1" x14ac:dyDescent="0.25"/>
    <row r="18985" ht="15" customHeight="1" x14ac:dyDescent="0.25"/>
    <row r="18986" ht="15" customHeight="1" x14ac:dyDescent="0.25"/>
    <row r="18987" ht="15" customHeight="1" x14ac:dyDescent="0.25"/>
    <row r="18988" ht="15" customHeight="1" x14ac:dyDescent="0.25"/>
    <row r="18989" ht="15" customHeight="1" x14ac:dyDescent="0.25"/>
    <row r="18990" ht="15" customHeight="1" x14ac:dyDescent="0.25"/>
    <row r="18991" ht="15" customHeight="1" x14ac:dyDescent="0.25"/>
    <row r="18992" ht="15" customHeight="1" x14ac:dyDescent="0.25"/>
    <row r="18993" ht="15" customHeight="1" x14ac:dyDescent="0.25"/>
    <row r="18994" ht="15" customHeight="1" x14ac:dyDescent="0.25"/>
    <row r="18995" ht="15" customHeight="1" x14ac:dyDescent="0.25"/>
    <row r="18996" ht="15" customHeight="1" x14ac:dyDescent="0.25"/>
    <row r="18997" ht="15" customHeight="1" x14ac:dyDescent="0.25"/>
    <row r="18998" ht="15" customHeight="1" x14ac:dyDescent="0.25"/>
    <row r="18999" ht="15" customHeight="1" x14ac:dyDescent="0.25"/>
    <row r="19000" ht="15" customHeight="1" x14ac:dyDescent="0.25"/>
    <row r="19001" ht="15" customHeight="1" x14ac:dyDescent="0.25"/>
    <row r="19002" ht="15" customHeight="1" x14ac:dyDescent="0.25"/>
    <row r="19003" ht="15" customHeight="1" x14ac:dyDescent="0.25"/>
    <row r="19004" ht="15" customHeight="1" x14ac:dyDescent="0.25"/>
    <row r="19005" ht="15" customHeight="1" x14ac:dyDescent="0.25"/>
    <row r="19006" ht="15" customHeight="1" x14ac:dyDescent="0.25"/>
    <row r="19007" ht="15" customHeight="1" x14ac:dyDescent="0.25"/>
    <row r="19008" ht="15" customHeight="1" x14ac:dyDescent="0.25"/>
    <row r="19009" ht="15" customHeight="1" x14ac:dyDescent="0.25"/>
    <row r="19010" ht="15" customHeight="1" x14ac:dyDescent="0.25"/>
    <row r="19011" ht="15" customHeight="1" x14ac:dyDescent="0.25"/>
    <row r="19012" ht="15" customHeight="1" x14ac:dyDescent="0.25"/>
    <row r="19013" ht="15" customHeight="1" x14ac:dyDescent="0.25"/>
    <row r="19014" ht="15" customHeight="1" x14ac:dyDescent="0.25"/>
    <row r="19015" ht="15" customHeight="1" x14ac:dyDescent="0.25"/>
    <row r="19016" ht="15" customHeight="1" x14ac:dyDescent="0.25"/>
    <row r="19017" ht="15" customHeight="1" x14ac:dyDescent="0.25"/>
    <row r="19018" ht="15" customHeight="1" x14ac:dyDescent="0.25"/>
    <row r="19019" ht="15" customHeight="1" x14ac:dyDescent="0.25"/>
    <row r="19020" ht="15" customHeight="1" x14ac:dyDescent="0.25"/>
    <row r="19021" ht="15" customHeight="1" x14ac:dyDescent="0.25"/>
    <row r="19022" ht="15" customHeight="1" x14ac:dyDescent="0.25"/>
    <row r="19023" ht="15" customHeight="1" x14ac:dyDescent="0.25"/>
    <row r="19024" ht="15" customHeight="1" x14ac:dyDescent="0.25"/>
    <row r="19025" ht="15" customHeight="1" x14ac:dyDescent="0.25"/>
    <row r="19026" ht="15" customHeight="1" x14ac:dyDescent="0.25"/>
    <row r="19027" ht="15" customHeight="1" x14ac:dyDescent="0.25"/>
    <row r="19028" ht="15" customHeight="1" x14ac:dyDescent="0.25"/>
    <row r="19029" ht="15" customHeight="1" x14ac:dyDescent="0.25"/>
    <row r="19030" ht="15" customHeight="1" x14ac:dyDescent="0.25"/>
    <row r="19031" ht="15" customHeight="1" x14ac:dyDescent="0.25"/>
    <row r="19032" ht="15" customHeight="1" x14ac:dyDescent="0.25"/>
    <row r="19033" ht="15" customHeight="1" x14ac:dyDescent="0.25"/>
    <row r="19034" ht="15" customHeight="1" x14ac:dyDescent="0.25"/>
    <row r="19035" ht="15" customHeight="1" x14ac:dyDescent="0.25"/>
    <row r="19036" ht="15" customHeight="1" x14ac:dyDescent="0.25"/>
    <row r="19037" ht="15" customHeight="1" x14ac:dyDescent="0.25"/>
    <row r="19038" ht="15" customHeight="1" x14ac:dyDescent="0.25"/>
    <row r="19039" ht="15" customHeight="1" x14ac:dyDescent="0.25"/>
    <row r="19040" ht="15" customHeight="1" x14ac:dyDescent="0.25"/>
    <row r="19041" ht="15" customHeight="1" x14ac:dyDescent="0.25"/>
    <row r="19042" ht="15" customHeight="1" x14ac:dyDescent="0.25"/>
    <row r="19043" ht="15" customHeight="1" x14ac:dyDescent="0.25"/>
    <row r="19044" ht="15" customHeight="1" x14ac:dyDescent="0.25"/>
    <row r="19045" ht="15" customHeight="1" x14ac:dyDescent="0.25"/>
    <row r="19046" ht="15" customHeight="1" x14ac:dyDescent="0.25"/>
    <row r="19047" ht="15" customHeight="1" x14ac:dyDescent="0.25"/>
    <row r="19048" ht="15" customHeight="1" x14ac:dyDescent="0.25"/>
    <row r="19049" ht="15" customHeight="1" x14ac:dyDescent="0.25"/>
    <row r="19050" ht="15" customHeight="1" x14ac:dyDescent="0.25"/>
    <row r="19051" ht="15" customHeight="1" x14ac:dyDescent="0.25"/>
    <row r="19052" ht="15" customHeight="1" x14ac:dyDescent="0.25"/>
    <row r="19053" ht="15" customHeight="1" x14ac:dyDescent="0.25"/>
    <row r="19054" ht="15" customHeight="1" x14ac:dyDescent="0.25"/>
    <row r="19055" ht="15" customHeight="1" x14ac:dyDescent="0.25"/>
    <row r="19056" ht="15" customHeight="1" x14ac:dyDescent="0.25"/>
    <row r="19057" ht="15" customHeight="1" x14ac:dyDescent="0.25"/>
    <row r="19058" ht="15" customHeight="1" x14ac:dyDescent="0.25"/>
    <row r="19059" ht="15" customHeight="1" x14ac:dyDescent="0.25"/>
    <row r="19060" ht="15" customHeight="1" x14ac:dyDescent="0.25"/>
    <row r="19061" ht="15" customHeight="1" x14ac:dyDescent="0.25"/>
    <row r="19062" ht="15" customHeight="1" x14ac:dyDescent="0.25"/>
    <row r="19063" ht="15" customHeight="1" x14ac:dyDescent="0.25"/>
    <row r="19064" ht="15" customHeight="1" x14ac:dyDescent="0.25"/>
    <row r="19065" ht="15" customHeight="1" x14ac:dyDescent="0.25"/>
    <row r="19066" ht="15" customHeight="1" x14ac:dyDescent="0.25"/>
    <row r="19067" ht="15" customHeight="1" x14ac:dyDescent="0.25"/>
    <row r="19068" ht="15" customHeight="1" x14ac:dyDescent="0.25"/>
    <row r="19069" ht="15" customHeight="1" x14ac:dyDescent="0.25"/>
    <row r="19070" ht="15" customHeight="1" x14ac:dyDescent="0.25"/>
    <row r="19071" ht="15" customHeight="1" x14ac:dyDescent="0.25"/>
    <row r="19072" ht="15" customHeight="1" x14ac:dyDescent="0.25"/>
    <row r="19073" ht="15" customHeight="1" x14ac:dyDescent="0.25"/>
    <row r="19074" ht="15" customHeight="1" x14ac:dyDescent="0.25"/>
    <row r="19075" ht="15" customHeight="1" x14ac:dyDescent="0.25"/>
    <row r="19076" ht="15" customHeight="1" x14ac:dyDescent="0.25"/>
    <row r="19077" ht="15" customHeight="1" x14ac:dyDescent="0.25"/>
    <row r="19078" ht="15" customHeight="1" x14ac:dyDescent="0.25"/>
    <row r="19079" ht="15" customHeight="1" x14ac:dyDescent="0.25"/>
    <row r="19080" ht="15" customHeight="1" x14ac:dyDescent="0.25"/>
    <row r="19081" ht="15" customHeight="1" x14ac:dyDescent="0.25"/>
    <row r="19082" ht="15" customHeight="1" x14ac:dyDescent="0.25"/>
    <row r="19083" ht="15" customHeight="1" x14ac:dyDescent="0.25"/>
    <row r="19084" ht="15" customHeight="1" x14ac:dyDescent="0.25"/>
    <row r="19085" ht="15" customHeight="1" x14ac:dyDescent="0.25"/>
    <row r="19086" ht="15" customHeight="1" x14ac:dyDescent="0.25"/>
    <row r="19087" ht="15" customHeight="1" x14ac:dyDescent="0.25"/>
    <row r="19088" ht="15" customHeight="1" x14ac:dyDescent="0.25"/>
    <row r="19089" ht="15" customHeight="1" x14ac:dyDescent="0.25"/>
    <row r="19090" ht="15" customHeight="1" x14ac:dyDescent="0.25"/>
    <row r="19091" ht="15" customHeight="1" x14ac:dyDescent="0.25"/>
    <row r="19092" ht="15" customHeight="1" x14ac:dyDescent="0.25"/>
    <row r="19093" ht="15" customHeight="1" x14ac:dyDescent="0.25"/>
    <row r="19094" ht="15" customHeight="1" x14ac:dyDescent="0.25"/>
    <row r="19095" ht="15" customHeight="1" x14ac:dyDescent="0.25"/>
    <row r="19096" ht="15" customHeight="1" x14ac:dyDescent="0.25"/>
    <row r="19097" ht="15" customHeight="1" x14ac:dyDescent="0.25"/>
    <row r="19098" ht="15" customHeight="1" x14ac:dyDescent="0.25"/>
    <row r="19099" ht="15" customHeight="1" x14ac:dyDescent="0.25"/>
    <row r="19100" ht="15" customHeight="1" x14ac:dyDescent="0.25"/>
    <row r="19101" ht="15" customHeight="1" x14ac:dyDescent="0.25"/>
    <row r="19102" ht="15" customHeight="1" x14ac:dyDescent="0.25"/>
    <row r="19103" ht="15" customHeight="1" x14ac:dyDescent="0.25"/>
    <row r="19104" ht="15" customHeight="1" x14ac:dyDescent="0.25"/>
    <row r="19105" ht="15" customHeight="1" x14ac:dyDescent="0.25"/>
    <row r="19106" ht="15" customHeight="1" x14ac:dyDescent="0.25"/>
    <row r="19107" ht="15" customHeight="1" x14ac:dyDescent="0.25"/>
    <row r="19108" ht="15" customHeight="1" x14ac:dyDescent="0.25"/>
    <row r="19109" ht="15" customHeight="1" x14ac:dyDescent="0.25"/>
    <row r="19110" ht="15" customHeight="1" x14ac:dyDescent="0.25"/>
    <row r="19111" ht="15" customHeight="1" x14ac:dyDescent="0.25"/>
    <row r="19112" ht="15" customHeight="1" x14ac:dyDescent="0.25"/>
    <row r="19113" ht="15" customHeight="1" x14ac:dyDescent="0.25"/>
    <row r="19114" ht="15" customHeight="1" x14ac:dyDescent="0.25"/>
    <row r="19115" ht="15" customHeight="1" x14ac:dyDescent="0.25"/>
    <row r="19116" ht="15" customHeight="1" x14ac:dyDescent="0.25"/>
    <row r="19117" ht="15" customHeight="1" x14ac:dyDescent="0.25"/>
    <row r="19118" ht="15" customHeight="1" x14ac:dyDescent="0.25"/>
    <row r="19119" ht="15" customHeight="1" x14ac:dyDescent="0.25"/>
    <row r="19120" ht="15" customHeight="1" x14ac:dyDescent="0.25"/>
    <row r="19121" ht="15" customHeight="1" x14ac:dyDescent="0.25"/>
    <row r="19122" ht="15" customHeight="1" x14ac:dyDescent="0.25"/>
    <row r="19123" ht="15" customHeight="1" x14ac:dyDescent="0.25"/>
    <row r="19124" ht="15" customHeight="1" x14ac:dyDescent="0.25"/>
    <row r="19125" ht="15" customHeight="1" x14ac:dyDescent="0.25"/>
    <row r="19126" ht="15" customHeight="1" x14ac:dyDescent="0.25"/>
    <row r="19127" ht="15" customHeight="1" x14ac:dyDescent="0.25"/>
    <row r="19128" ht="15" customHeight="1" x14ac:dyDescent="0.25"/>
    <row r="19129" ht="15" customHeight="1" x14ac:dyDescent="0.25"/>
    <row r="19130" ht="15" customHeight="1" x14ac:dyDescent="0.25"/>
    <row r="19131" ht="15" customHeight="1" x14ac:dyDescent="0.25"/>
    <row r="19132" ht="15" customHeight="1" x14ac:dyDescent="0.25"/>
    <row r="19133" ht="15" customHeight="1" x14ac:dyDescent="0.25"/>
    <row r="19134" ht="15" customHeight="1" x14ac:dyDescent="0.25"/>
    <row r="19135" ht="15" customHeight="1" x14ac:dyDescent="0.25"/>
    <row r="19136" ht="15" customHeight="1" x14ac:dyDescent="0.25"/>
    <row r="19137" ht="15" customHeight="1" x14ac:dyDescent="0.25"/>
    <row r="19138" ht="15" customHeight="1" x14ac:dyDescent="0.25"/>
    <row r="19139" ht="15" customHeight="1" x14ac:dyDescent="0.25"/>
    <row r="19140" ht="15" customHeight="1" x14ac:dyDescent="0.25"/>
    <row r="19141" ht="15" customHeight="1" x14ac:dyDescent="0.25"/>
    <row r="19142" ht="15" customHeight="1" x14ac:dyDescent="0.25"/>
    <row r="19143" ht="15" customHeight="1" x14ac:dyDescent="0.25"/>
    <row r="19144" ht="15" customHeight="1" x14ac:dyDescent="0.25"/>
    <row r="19145" ht="15" customHeight="1" x14ac:dyDescent="0.25"/>
    <row r="19146" ht="15" customHeight="1" x14ac:dyDescent="0.25"/>
    <row r="19147" ht="15" customHeight="1" x14ac:dyDescent="0.25"/>
    <row r="19148" ht="15" customHeight="1" x14ac:dyDescent="0.25"/>
    <row r="19149" ht="15" customHeight="1" x14ac:dyDescent="0.25"/>
    <row r="19150" ht="15" customHeight="1" x14ac:dyDescent="0.25"/>
    <row r="19151" ht="15" customHeight="1" x14ac:dyDescent="0.25"/>
    <row r="19152" ht="15" customHeight="1" x14ac:dyDescent="0.25"/>
    <row r="19153" ht="15" customHeight="1" x14ac:dyDescent="0.25"/>
    <row r="19154" ht="15" customHeight="1" x14ac:dyDescent="0.25"/>
    <row r="19155" ht="15" customHeight="1" x14ac:dyDescent="0.25"/>
    <row r="19156" ht="15" customHeight="1" x14ac:dyDescent="0.25"/>
    <row r="19157" ht="15" customHeight="1" x14ac:dyDescent="0.25"/>
    <row r="19158" ht="15" customHeight="1" x14ac:dyDescent="0.25"/>
    <row r="19159" ht="15" customHeight="1" x14ac:dyDescent="0.25"/>
    <row r="19160" ht="15" customHeight="1" x14ac:dyDescent="0.25"/>
    <row r="19161" ht="15" customHeight="1" x14ac:dyDescent="0.25"/>
    <row r="19162" ht="15" customHeight="1" x14ac:dyDescent="0.25"/>
    <row r="19163" ht="15" customHeight="1" x14ac:dyDescent="0.25"/>
    <row r="19164" ht="15" customHeight="1" x14ac:dyDescent="0.25"/>
    <row r="19165" ht="15" customHeight="1" x14ac:dyDescent="0.25"/>
    <row r="19166" ht="15" customHeight="1" x14ac:dyDescent="0.25"/>
    <row r="19167" ht="15" customHeight="1" x14ac:dyDescent="0.25"/>
    <row r="19168" ht="15" customHeight="1" x14ac:dyDescent="0.25"/>
    <row r="19169" ht="15" customHeight="1" x14ac:dyDescent="0.25"/>
    <row r="19170" ht="15" customHeight="1" x14ac:dyDescent="0.25"/>
    <row r="19171" ht="15" customHeight="1" x14ac:dyDescent="0.25"/>
    <row r="19172" ht="15" customHeight="1" x14ac:dyDescent="0.25"/>
    <row r="19173" ht="15" customHeight="1" x14ac:dyDescent="0.25"/>
    <row r="19174" ht="15" customHeight="1" x14ac:dyDescent="0.25"/>
    <row r="19175" ht="15" customHeight="1" x14ac:dyDescent="0.25"/>
    <row r="19176" ht="15" customHeight="1" x14ac:dyDescent="0.25"/>
    <row r="19177" ht="15" customHeight="1" x14ac:dyDescent="0.25"/>
    <row r="19178" ht="15" customHeight="1" x14ac:dyDescent="0.25"/>
    <row r="19179" ht="15" customHeight="1" x14ac:dyDescent="0.25"/>
    <row r="19180" ht="15" customHeight="1" x14ac:dyDescent="0.25"/>
    <row r="19181" ht="15" customHeight="1" x14ac:dyDescent="0.25"/>
    <row r="19182" ht="15" customHeight="1" x14ac:dyDescent="0.25"/>
    <row r="19183" ht="15" customHeight="1" x14ac:dyDescent="0.25"/>
    <row r="19184" ht="15" customHeight="1" x14ac:dyDescent="0.25"/>
    <row r="19185" ht="15" customHeight="1" x14ac:dyDescent="0.25"/>
    <row r="19186" ht="15" customHeight="1" x14ac:dyDescent="0.25"/>
    <row r="19187" ht="15" customHeight="1" x14ac:dyDescent="0.25"/>
    <row r="19188" ht="15" customHeight="1" x14ac:dyDescent="0.25"/>
    <row r="19189" ht="15" customHeight="1" x14ac:dyDescent="0.25"/>
    <row r="19190" ht="15" customHeight="1" x14ac:dyDescent="0.25"/>
    <row r="19191" ht="15" customHeight="1" x14ac:dyDescent="0.25"/>
    <row r="19192" ht="15" customHeight="1" x14ac:dyDescent="0.25"/>
    <row r="19193" ht="15" customHeight="1" x14ac:dyDescent="0.25"/>
    <row r="19194" ht="15" customHeight="1" x14ac:dyDescent="0.25"/>
    <row r="19195" ht="15" customHeight="1" x14ac:dyDescent="0.25"/>
    <row r="19196" ht="15" customHeight="1" x14ac:dyDescent="0.25"/>
    <row r="19197" ht="15" customHeight="1" x14ac:dyDescent="0.25"/>
    <row r="19198" ht="15" customHeight="1" x14ac:dyDescent="0.25"/>
    <row r="19199" ht="15" customHeight="1" x14ac:dyDescent="0.25"/>
    <row r="19200" ht="15" customHeight="1" x14ac:dyDescent="0.25"/>
    <row r="19201" ht="15" customHeight="1" x14ac:dyDescent="0.25"/>
    <row r="19202" ht="15" customHeight="1" x14ac:dyDescent="0.25"/>
    <row r="19203" ht="15" customHeight="1" x14ac:dyDescent="0.25"/>
    <row r="19204" ht="15" customHeight="1" x14ac:dyDescent="0.25"/>
    <row r="19205" ht="15" customHeight="1" x14ac:dyDescent="0.25"/>
    <row r="19206" ht="15" customHeight="1" x14ac:dyDescent="0.25"/>
    <row r="19207" ht="15" customHeight="1" x14ac:dyDescent="0.25"/>
    <row r="19208" ht="15" customHeight="1" x14ac:dyDescent="0.25"/>
    <row r="19209" ht="15" customHeight="1" x14ac:dyDescent="0.25"/>
    <row r="19210" ht="15" customHeight="1" x14ac:dyDescent="0.25"/>
    <row r="19211" ht="15" customHeight="1" x14ac:dyDescent="0.25"/>
    <row r="19212" ht="15" customHeight="1" x14ac:dyDescent="0.25"/>
    <row r="19213" ht="15" customHeight="1" x14ac:dyDescent="0.25"/>
    <row r="19214" ht="15" customHeight="1" x14ac:dyDescent="0.25"/>
    <row r="19215" ht="15" customHeight="1" x14ac:dyDescent="0.25"/>
    <row r="19216" ht="15" customHeight="1" x14ac:dyDescent="0.25"/>
    <row r="19217" ht="15" customHeight="1" x14ac:dyDescent="0.25"/>
    <row r="19218" ht="15" customHeight="1" x14ac:dyDescent="0.25"/>
    <row r="19219" ht="15" customHeight="1" x14ac:dyDescent="0.25"/>
    <row r="19220" ht="15" customHeight="1" x14ac:dyDescent="0.25"/>
    <row r="19221" ht="15" customHeight="1" x14ac:dyDescent="0.25"/>
    <row r="19222" ht="15" customHeight="1" x14ac:dyDescent="0.25"/>
    <row r="19223" ht="15" customHeight="1" x14ac:dyDescent="0.25"/>
    <row r="19224" ht="15" customHeight="1" x14ac:dyDescent="0.25"/>
    <row r="19225" ht="15" customHeight="1" x14ac:dyDescent="0.25"/>
    <row r="19226" ht="15" customHeight="1" x14ac:dyDescent="0.25"/>
    <row r="19227" ht="15" customHeight="1" x14ac:dyDescent="0.25"/>
    <row r="19228" ht="15" customHeight="1" x14ac:dyDescent="0.25"/>
    <row r="19229" ht="15" customHeight="1" x14ac:dyDescent="0.25"/>
    <row r="19230" ht="15" customHeight="1" x14ac:dyDescent="0.25"/>
    <row r="19231" ht="15" customHeight="1" x14ac:dyDescent="0.25"/>
    <row r="19232" ht="15" customHeight="1" x14ac:dyDescent="0.25"/>
    <row r="19233" ht="15" customHeight="1" x14ac:dyDescent="0.25"/>
    <row r="19234" ht="15" customHeight="1" x14ac:dyDescent="0.25"/>
    <row r="19235" ht="15" customHeight="1" x14ac:dyDescent="0.25"/>
    <row r="19236" ht="15" customHeight="1" x14ac:dyDescent="0.25"/>
    <row r="19237" ht="15" customHeight="1" x14ac:dyDescent="0.25"/>
    <row r="19238" ht="15" customHeight="1" x14ac:dyDescent="0.25"/>
    <row r="19239" ht="15" customHeight="1" x14ac:dyDescent="0.25"/>
    <row r="19240" ht="15" customHeight="1" x14ac:dyDescent="0.25"/>
    <row r="19241" ht="15" customHeight="1" x14ac:dyDescent="0.25"/>
    <row r="19242" ht="15" customHeight="1" x14ac:dyDescent="0.25"/>
    <row r="19243" ht="15" customHeight="1" x14ac:dyDescent="0.25"/>
    <row r="19244" ht="15" customHeight="1" x14ac:dyDescent="0.25"/>
    <row r="19245" ht="15" customHeight="1" x14ac:dyDescent="0.25"/>
    <row r="19246" ht="15" customHeight="1" x14ac:dyDescent="0.25"/>
    <row r="19247" ht="15" customHeight="1" x14ac:dyDescent="0.25"/>
    <row r="19248" ht="15" customHeight="1" x14ac:dyDescent="0.25"/>
    <row r="19249" ht="15" customHeight="1" x14ac:dyDescent="0.25"/>
    <row r="19250" ht="15" customHeight="1" x14ac:dyDescent="0.25"/>
    <row r="19251" ht="15" customHeight="1" x14ac:dyDescent="0.25"/>
    <row r="19252" ht="15" customHeight="1" x14ac:dyDescent="0.25"/>
    <row r="19253" ht="15" customHeight="1" x14ac:dyDescent="0.25"/>
    <row r="19254" ht="15" customHeight="1" x14ac:dyDescent="0.25"/>
    <row r="19255" ht="15" customHeight="1" x14ac:dyDescent="0.25"/>
    <row r="19256" ht="15" customHeight="1" x14ac:dyDescent="0.25"/>
    <row r="19257" ht="15" customHeight="1" x14ac:dyDescent="0.25"/>
    <row r="19258" ht="15" customHeight="1" x14ac:dyDescent="0.25"/>
    <row r="19259" ht="15" customHeight="1" x14ac:dyDescent="0.25"/>
    <row r="19260" ht="15" customHeight="1" x14ac:dyDescent="0.25"/>
    <row r="19261" ht="15" customHeight="1" x14ac:dyDescent="0.25"/>
    <row r="19262" ht="15" customHeight="1" x14ac:dyDescent="0.25"/>
    <row r="19263" ht="15" customHeight="1" x14ac:dyDescent="0.25"/>
    <row r="19264" ht="15" customHeight="1" x14ac:dyDescent="0.25"/>
    <row r="19265" ht="15" customHeight="1" x14ac:dyDescent="0.25"/>
    <row r="19266" ht="15" customHeight="1" x14ac:dyDescent="0.25"/>
    <row r="19267" ht="15" customHeight="1" x14ac:dyDescent="0.25"/>
    <row r="19268" ht="15" customHeight="1" x14ac:dyDescent="0.25"/>
    <row r="19269" ht="15" customHeight="1" x14ac:dyDescent="0.25"/>
    <row r="19270" ht="15" customHeight="1" x14ac:dyDescent="0.25"/>
    <row r="19271" ht="15" customHeight="1" x14ac:dyDescent="0.25"/>
    <row r="19272" ht="15" customHeight="1" x14ac:dyDescent="0.25"/>
    <row r="19273" ht="15" customHeight="1" x14ac:dyDescent="0.25"/>
    <row r="19274" ht="15" customHeight="1" x14ac:dyDescent="0.25"/>
    <row r="19275" ht="15" customHeight="1" x14ac:dyDescent="0.25"/>
    <row r="19276" ht="15" customHeight="1" x14ac:dyDescent="0.25"/>
    <row r="19277" ht="15" customHeight="1" x14ac:dyDescent="0.25"/>
    <row r="19278" ht="15" customHeight="1" x14ac:dyDescent="0.25"/>
    <row r="19279" ht="15" customHeight="1" x14ac:dyDescent="0.25"/>
    <row r="19280" ht="15" customHeight="1" x14ac:dyDescent="0.25"/>
    <row r="19281" ht="15" customHeight="1" x14ac:dyDescent="0.25"/>
    <row r="19282" ht="15" customHeight="1" x14ac:dyDescent="0.25"/>
    <row r="19283" ht="15" customHeight="1" x14ac:dyDescent="0.25"/>
    <row r="19284" ht="15" customHeight="1" x14ac:dyDescent="0.25"/>
    <row r="19285" ht="15" customHeight="1" x14ac:dyDescent="0.25"/>
    <row r="19286" ht="15" customHeight="1" x14ac:dyDescent="0.25"/>
    <row r="19287" ht="15" customHeight="1" x14ac:dyDescent="0.25"/>
    <row r="19288" ht="15" customHeight="1" x14ac:dyDescent="0.25"/>
    <row r="19289" ht="15" customHeight="1" x14ac:dyDescent="0.25"/>
    <row r="19290" ht="15" customHeight="1" x14ac:dyDescent="0.25"/>
    <row r="19291" ht="15" customHeight="1" x14ac:dyDescent="0.25"/>
    <row r="19292" ht="15" customHeight="1" x14ac:dyDescent="0.25"/>
    <row r="19293" ht="15" customHeight="1" x14ac:dyDescent="0.25"/>
    <row r="19294" ht="15" customHeight="1" x14ac:dyDescent="0.25"/>
    <row r="19295" ht="15" customHeight="1" x14ac:dyDescent="0.25"/>
    <row r="19296" ht="15" customHeight="1" x14ac:dyDescent="0.25"/>
    <row r="19297" ht="15" customHeight="1" x14ac:dyDescent="0.25"/>
    <row r="19298" ht="15" customHeight="1" x14ac:dyDescent="0.25"/>
    <row r="19299" ht="15" customHeight="1" x14ac:dyDescent="0.25"/>
    <row r="19300" ht="15" customHeight="1" x14ac:dyDescent="0.25"/>
    <row r="19301" ht="15" customHeight="1" x14ac:dyDescent="0.25"/>
    <row r="19302" ht="15" customHeight="1" x14ac:dyDescent="0.25"/>
    <row r="19303" ht="15" customHeight="1" x14ac:dyDescent="0.25"/>
    <row r="19304" ht="15" customHeight="1" x14ac:dyDescent="0.25"/>
    <row r="19305" ht="15" customHeight="1" x14ac:dyDescent="0.25"/>
    <row r="19306" ht="15" customHeight="1" x14ac:dyDescent="0.25"/>
    <row r="19307" ht="15" customHeight="1" x14ac:dyDescent="0.25"/>
    <row r="19308" ht="15" customHeight="1" x14ac:dyDescent="0.25"/>
    <row r="19309" ht="15" customHeight="1" x14ac:dyDescent="0.25"/>
    <row r="19310" ht="15" customHeight="1" x14ac:dyDescent="0.25"/>
    <row r="19311" ht="15" customHeight="1" x14ac:dyDescent="0.25"/>
    <row r="19312" ht="15" customHeight="1" x14ac:dyDescent="0.25"/>
    <row r="19313" ht="15" customHeight="1" x14ac:dyDescent="0.25"/>
    <row r="19314" ht="15" customHeight="1" x14ac:dyDescent="0.25"/>
    <row r="19315" ht="15" customHeight="1" x14ac:dyDescent="0.25"/>
    <row r="19316" ht="15" customHeight="1" x14ac:dyDescent="0.25"/>
    <row r="19317" ht="15" customHeight="1" x14ac:dyDescent="0.25"/>
    <row r="19318" ht="15" customHeight="1" x14ac:dyDescent="0.25"/>
    <row r="19319" ht="15" customHeight="1" x14ac:dyDescent="0.25"/>
    <row r="19320" ht="15" customHeight="1" x14ac:dyDescent="0.25"/>
    <row r="19321" ht="15" customHeight="1" x14ac:dyDescent="0.25"/>
    <row r="19322" ht="15" customHeight="1" x14ac:dyDescent="0.25"/>
    <row r="19323" ht="15" customHeight="1" x14ac:dyDescent="0.25"/>
    <row r="19324" ht="15" customHeight="1" x14ac:dyDescent="0.25"/>
    <row r="19325" ht="15" customHeight="1" x14ac:dyDescent="0.25"/>
    <row r="19326" ht="15" customHeight="1" x14ac:dyDescent="0.25"/>
    <row r="19327" ht="15" customHeight="1" x14ac:dyDescent="0.25"/>
    <row r="19328" ht="15" customHeight="1" x14ac:dyDescent="0.25"/>
    <row r="19329" ht="15" customHeight="1" x14ac:dyDescent="0.25"/>
    <row r="19330" ht="15" customHeight="1" x14ac:dyDescent="0.25"/>
    <row r="19331" ht="15" customHeight="1" x14ac:dyDescent="0.25"/>
    <row r="19332" ht="15" customHeight="1" x14ac:dyDescent="0.25"/>
    <row r="19333" ht="15" customHeight="1" x14ac:dyDescent="0.25"/>
    <row r="19334" ht="15" customHeight="1" x14ac:dyDescent="0.25"/>
    <row r="19335" ht="15" customHeight="1" x14ac:dyDescent="0.25"/>
    <row r="19336" ht="15" customHeight="1" x14ac:dyDescent="0.25"/>
    <row r="19337" ht="15" customHeight="1" x14ac:dyDescent="0.25"/>
    <row r="19338" ht="15" customHeight="1" x14ac:dyDescent="0.25"/>
    <row r="19339" ht="15" customHeight="1" x14ac:dyDescent="0.25"/>
    <row r="19340" ht="15" customHeight="1" x14ac:dyDescent="0.25"/>
    <row r="19341" ht="15" customHeight="1" x14ac:dyDescent="0.25"/>
    <row r="19342" ht="15" customHeight="1" x14ac:dyDescent="0.25"/>
    <row r="19343" ht="15" customHeight="1" x14ac:dyDescent="0.25"/>
    <row r="19344" ht="15" customHeight="1" x14ac:dyDescent="0.25"/>
    <row r="19345" ht="15" customHeight="1" x14ac:dyDescent="0.25"/>
    <row r="19346" ht="15" customHeight="1" x14ac:dyDescent="0.25"/>
    <row r="19347" ht="15" customHeight="1" x14ac:dyDescent="0.25"/>
    <row r="19348" ht="15" customHeight="1" x14ac:dyDescent="0.25"/>
    <row r="19349" ht="15" customHeight="1" x14ac:dyDescent="0.25"/>
    <row r="19350" ht="15" customHeight="1" x14ac:dyDescent="0.25"/>
    <row r="19351" ht="15" customHeight="1" x14ac:dyDescent="0.25"/>
    <row r="19352" ht="15" customHeight="1" x14ac:dyDescent="0.25"/>
    <row r="19353" ht="15" customHeight="1" x14ac:dyDescent="0.25"/>
    <row r="19354" ht="15" customHeight="1" x14ac:dyDescent="0.25"/>
    <row r="19355" ht="15" customHeight="1" x14ac:dyDescent="0.25"/>
    <row r="19356" ht="15" customHeight="1" x14ac:dyDescent="0.25"/>
    <row r="19357" ht="15" customHeight="1" x14ac:dyDescent="0.25"/>
    <row r="19358" ht="15" customHeight="1" x14ac:dyDescent="0.25"/>
    <row r="19359" ht="15" customHeight="1" x14ac:dyDescent="0.25"/>
    <row r="19360" ht="15" customHeight="1" x14ac:dyDescent="0.25"/>
    <row r="19361" ht="15" customHeight="1" x14ac:dyDescent="0.25"/>
    <row r="19362" ht="15" customHeight="1" x14ac:dyDescent="0.25"/>
    <row r="19363" ht="15" customHeight="1" x14ac:dyDescent="0.25"/>
    <row r="19364" ht="15" customHeight="1" x14ac:dyDescent="0.25"/>
    <row r="19365" ht="15" customHeight="1" x14ac:dyDescent="0.25"/>
    <row r="19366" ht="15" customHeight="1" x14ac:dyDescent="0.25"/>
    <row r="19367" ht="15" customHeight="1" x14ac:dyDescent="0.25"/>
    <row r="19368" ht="15" customHeight="1" x14ac:dyDescent="0.25"/>
    <row r="19369" ht="15" customHeight="1" x14ac:dyDescent="0.25"/>
    <row r="19370" ht="15" customHeight="1" x14ac:dyDescent="0.25"/>
    <row r="19371" ht="15" customHeight="1" x14ac:dyDescent="0.25"/>
    <row r="19372" ht="15" customHeight="1" x14ac:dyDescent="0.25"/>
    <row r="19373" ht="15" customHeight="1" x14ac:dyDescent="0.25"/>
    <row r="19374" ht="15" customHeight="1" x14ac:dyDescent="0.25"/>
    <row r="19375" ht="15" customHeight="1" x14ac:dyDescent="0.25"/>
    <row r="19376" ht="15" customHeight="1" x14ac:dyDescent="0.25"/>
    <row r="19377" ht="15" customHeight="1" x14ac:dyDescent="0.25"/>
    <row r="19378" ht="15" customHeight="1" x14ac:dyDescent="0.25"/>
    <row r="19379" ht="15" customHeight="1" x14ac:dyDescent="0.25"/>
    <row r="19380" ht="15" customHeight="1" x14ac:dyDescent="0.25"/>
    <row r="19381" ht="15" customHeight="1" x14ac:dyDescent="0.25"/>
    <row r="19382" ht="15" customHeight="1" x14ac:dyDescent="0.25"/>
    <row r="19383" ht="15" customHeight="1" x14ac:dyDescent="0.25"/>
    <row r="19384" ht="15" customHeight="1" x14ac:dyDescent="0.25"/>
    <row r="19385" ht="15" customHeight="1" x14ac:dyDescent="0.25"/>
    <row r="19386" ht="15" customHeight="1" x14ac:dyDescent="0.25"/>
    <row r="19387" ht="15" customHeight="1" x14ac:dyDescent="0.25"/>
    <row r="19388" ht="15" customHeight="1" x14ac:dyDescent="0.25"/>
    <row r="19389" ht="15" customHeight="1" x14ac:dyDescent="0.25"/>
    <row r="19390" ht="15" customHeight="1" x14ac:dyDescent="0.25"/>
    <row r="19391" ht="15" customHeight="1" x14ac:dyDescent="0.25"/>
    <row r="19392" ht="15" customHeight="1" x14ac:dyDescent="0.25"/>
    <row r="19393" ht="15" customHeight="1" x14ac:dyDescent="0.25"/>
    <row r="19394" ht="15" customHeight="1" x14ac:dyDescent="0.25"/>
    <row r="19395" ht="15" customHeight="1" x14ac:dyDescent="0.25"/>
    <row r="19396" ht="15" customHeight="1" x14ac:dyDescent="0.25"/>
    <row r="19397" ht="15" customHeight="1" x14ac:dyDescent="0.25"/>
    <row r="19398" ht="15" customHeight="1" x14ac:dyDescent="0.25"/>
    <row r="19399" ht="15" customHeight="1" x14ac:dyDescent="0.25"/>
    <row r="19400" ht="15" customHeight="1" x14ac:dyDescent="0.25"/>
    <row r="19401" ht="15" customHeight="1" x14ac:dyDescent="0.25"/>
    <row r="19402" ht="15" customHeight="1" x14ac:dyDescent="0.25"/>
    <row r="19403" ht="15" customHeight="1" x14ac:dyDescent="0.25"/>
    <row r="19404" ht="15" customHeight="1" x14ac:dyDescent="0.25"/>
    <row r="19405" ht="15" customHeight="1" x14ac:dyDescent="0.25"/>
    <row r="19406" ht="15" customHeight="1" x14ac:dyDescent="0.25"/>
    <row r="19407" ht="15" customHeight="1" x14ac:dyDescent="0.25"/>
    <row r="19408" ht="15" customHeight="1" x14ac:dyDescent="0.25"/>
    <row r="19409" ht="15" customHeight="1" x14ac:dyDescent="0.25"/>
    <row r="19410" ht="15" customHeight="1" x14ac:dyDescent="0.25"/>
    <row r="19411" ht="15" customHeight="1" x14ac:dyDescent="0.25"/>
    <row r="19412" ht="15" customHeight="1" x14ac:dyDescent="0.25"/>
    <row r="19413" ht="15" customHeight="1" x14ac:dyDescent="0.25"/>
    <row r="19414" ht="15" customHeight="1" x14ac:dyDescent="0.25"/>
    <row r="19415" ht="15" customHeight="1" x14ac:dyDescent="0.25"/>
    <row r="19416" ht="15" customHeight="1" x14ac:dyDescent="0.25"/>
    <row r="19417" ht="15" customHeight="1" x14ac:dyDescent="0.25"/>
    <row r="19418" ht="15" customHeight="1" x14ac:dyDescent="0.25"/>
    <row r="19419" ht="15" customHeight="1" x14ac:dyDescent="0.25"/>
    <row r="19420" ht="15" customHeight="1" x14ac:dyDescent="0.25"/>
    <row r="19421" ht="15" customHeight="1" x14ac:dyDescent="0.25"/>
    <row r="19422" ht="15" customHeight="1" x14ac:dyDescent="0.25"/>
    <row r="19423" ht="15" customHeight="1" x14ac:dyDescent="0.25"/>
    <row r="19424" ht="15" customHeight="1" x14ac:dyDescent="0.25"/>
  </sheetData>
  <autoFilter ref="A3:S389"/>
  <mergeCells count="2">
    <mergeCell ref="A1:Q1"/>
    <mergeCell ref="A2:Q2"/>
  </mergeCells>
  <pageMargins left="0.31496062992125984" right="0.47244094488188981" top="0.43" bottom="0.45" header="0.31496062992125984" footer="0.31496062992125984"/>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
  <sheetViews>
    <sheetView zoomScale="96" zoomScaleNormal="96" workbookViewId="0">
      <pane ySplit="2" topLeftCell="A3" activePane="bottomLeft" state="frozen"/>
      <selection sqref="A1:Q1"/>
      <selection pane="bottomLeft" activeCell="R14" sqref="R14"/>
    </sheetView>
  </sheetViews>
  <sheetFormatPr defaultRowHeight="12.75" x14ac:dyDescent="0.25"/>
  <cols>
    <col min="1" max="1" width="9.140625" style="299"/>
    <col min="2" max="2" width="9.85546875" style="299" customWidth="1"/>
    <col min="3" max="3" width="10.85546875" style="299" customWidth="1"/>
    <col min="4" max="4" width="16.7109375" style="299" bestFit="1" customWidth="1"/>
    <col min="5" max="5" width="16.140625" style="299" customWidth="1"/>
    <col min="6" max="6" width="11.140625" style="299" customWidth="1"/>
    <col min="7" max="7" width="16.140625" style="299" customWidth="1"/>
    <col min="8" max="8" width="13.28515625" style="299" customWidth="1"/>
    <col min="9" max="9" width="16.42578125" style="299" bestFit="1" customWidth="1"/>
    <col min="10" max="10" width="16.28515625" style="299" bestFit="1" customWidth="1"/>
    <col min="11" max="11" width="9.140625" style="299"/>
    <col min="12" max="12" width="13.7109375" style="299" customWidth="1"/>
    <col min="13" max="13" width="15.140625" style="299" customWidth="1"/>
    <col min="14" max="14" width="10.28515625" style="299" bestFit="1" customWidth="1"/>
    <col min="15" max="15" width="13.7109375" style="299" customWidth="1"/>
    <col min="16" max="16" width="11.5703125" style="299" customWidth="1"/>
    <col min="17" max="16384" width="9.140625" style="299"/>
  </cols>
  <sheetData>
    <row r="1" spans="1:20" s="296" customFormat="1" ht="15.75" x14ac:dyDescent="0.25">
      <c r="A1" s="478" t="s">
        <v>464</v>
      </c>
      <c r="B1" s="478"/>
      <c r="C1" s="478"/>
      <c r="D1" s="478"/>
      <c r="E1" s="478"/>
      <c r="F1" s="478"/>
      <c r="G1" s="478"/>
      <c r="H1" s="478"/>
      <c r="I1" s="478"/>
      <c r="J1" s="478"/>
      <c r="K1" s="478"/>
      <c r="L1" s="478"/>
      <c r="M1" s="478"/>
      <c r="N1" s="478"/>
      <c r="O1" s="478"/>
      <c r="P1" s="478"/>
      <c r="Q1" s="478"/>
      <c r="R1" s="478"/>
      <c r="S1" s="478"/>
      <c r="T1" s="478"/>
    </row>
    <row r="2" spans="1:20" s="295" customFormat="1" ht="105" x14ac:dyDescent="0.25">
      <c r="A2" s="188" t="s">
        <v>465</v>
      </c>
      <c r="B2" s="188" t="s">
        <v>466</v>
      </c>
      <c r="C2" s="188" t="s">
        <v>467</v>
      </c>
      <c r="D2" s="188" t="s">
        <v>8</v>
      </c>
      <c r="E2" s="188" t="s">
        <v>482</v>
      </c>
      <c r="F2" s="188" t="s">
        <v>468</v>
      </c>
      <c r="G2" s="188" t="s">
        <v>469</v>
      </c>
      <c r="H2" s="188" t="s">
        <v>470</v>
      </c>
      <c r="I2" s="188" t="s">
        <v>471</v>
      </c>
      <c r="J2" s="188" t="s">
        <v>472</v>
      </c>
      <c r="K2" s="188" t="s">
        <v>473</v>
      </c>
      <c r="L2" s="188" t="s">
        <v>474</v>
      </c>
      <c r="M2" s="188" t="s">
        <v>483</v>
      </c>
      <c r="N2" s="188" t="s">
        <v>475</v>
      </c>
      <c r="O2" s="188" t="s">
        <v>484</v>
      </c>
      <c r="P2" s="188" t="s">
        <v>485</v>
      </c>
      <c r="Q2" s="188" t="s">
        <v>476</v>
      </c>
      <c r="R2" s="188" t="s">
        <v>477</v>
      </c>
      <c r="S2" s="188" t="s">
        <v>478</v>
      </c>
      <c r="T2" s="188" t="s">
        <v>486</v>
      </c>
    </row>
    <row r="3" spans="1:20" x14ac:dyDescent="0.25">
      <c r="A3" s="298" t="s">
        <v>501</v>
      </c>
      <c r="B3" s="298" t="s">
        <v>487</v>
      </c>
      <c r="C3" s="298" t="s">
        <v>567</v>
      </c>
      <c r="D3" s="298" t="s">
        <v>1335</v>
      </c>
      <c r="E3" s="298" t="s">
        <v>1336</v>
      </c>
      <c r="F3" s="298">
        <v>4324141</v>
      </c>
      <c r="G3" s="298" t="s">
        <v>1336</v>
      </c>
      <c r="H3" s="298">
        <v>432414101</v>
      </c>
      <c r="I3" s="298" t="s">
        <v>1337</v>
      </c>
      <c r="J3" s="298" t="s">
        <v>1338</v>
      </c>
      <c r="K3" s="298">
        <v>100</v>
      </c>
      <c r="L3" s="298" t="s">
        <v>576</v>
      </c>
      <c r="M3" s="298" t="s">
        <v>1574</v>
      </c>
      <c r="N3" s="298" t="s">
        <v>1283</v>
      </c>
      <c r="O3" s="312">
        <v>1</v>
      </c>
      <c r="P3" s="298">
        <v>98</v>
      </c>
      <c r="Q3" s="304">
        <v>1.6983999999999999E-2</v>
      </c>
      <c r="R3" s="304">
        <v>8.3850000000000001E-3</v>
      </c>
      <c r="S3" s="304">
        <f>Q3-R3</f>
        <v>8.598999999999999E-3</v>
      </c>
      <c r="T3" s="314">
        <f>(Q3-R3)/Q3</f>
        <v>0.5063000471031559</v>
      </c>
    </row>
    <row r="4" spans="1:20" x14ac:dyDescent="0.25">
      <c r="A4" s="298" t="s">
        <v>501</v>
      </c>
      <c r="B4" s="298" t="s">
        <v>491</v>
      </c>
      <c r="C4" s="298" t="s">
        <v>492</v>
      </c>
      <c r="D4" s="298" t="s">
        <v>1340</v>
      </c>
      <c r="E4" s="298" t="s">
        <v>769</v>
      </c>
      <c r="F4" s="298">
        <v>4522114</v>
      </c>
      <c r="G4" s="298" t="s">
        <v>1341</v>
      </c>
      <c r="H4" s="298">
        <v>452211403</v>
      </c>
      <c r="I4" s="298" t="s">
        <v>1342</v>
      </c>
      <c r="J4" s="298" t="s">
        <v>1339</v>
      </c>
      <c r="K4" s="298">
        <v>100</v>
      </c>
      <c r="L4" s="298" t="s">
        <v>576</v>
      </c>
      <c r="M4" s="298" t="s">
        <v>1574</v>
      </c>
      <c r="N4" s="298" t="s">
        <v>1283</v>
      </c>
      <c r="O4" s="312">
        <v>1</v>
      </c>
      <c r="P4" s="298">
        <v>28</v>
      </c>
      <c r="Q4" s="304">
        <v>1.272E-2</v>
      </c>
      <c r="R4" s="304">
        <v>1.2071999999999999E-2</v>
      </c>
      <c r="S4" s="304">
        <f>Q4-R4</f>
        <v>6.4800000000000101E-4</v>
      </c>
      <c r="T4" s="314">
        <f>(Q4-R4)/Q4</f>
        <v>5.0943396226415173E-2</v>
      </c>
    </row>
    <row r="5" spans="1:20" x14ac:dyDescent="0.25">
      <c r="A5" s="298" t="s">
        <v>501</v>
      </c>
      <c r="B5" s="298" t="s">
        <v>497</v>
      </c>
      <c r="C5" s="298" t="s">
        <v>498</v>
      </c>
      <c r="D5" s="298" t="s">
        <v>1575</v>
      </c>
      <c r="E5" s="298" t="s">
        <v>1576</v>
      </c>
      <c r="F5" s="298">
        <v>4621122</v>
      </c>
      <c r="G5" s="298" t="s">
        <v>1577</v>
      </c>
      <c r="H5" s="298">
        <v>462112201</v>
      </c>
      <c r="I5" s="298" t="s">
        <v>1578</v>
      </c>
      <c r="J5" s="298" t="s">
        <v>1579</v>
      </c>
      <c r="K5" s="298">
        <v>100</v>
      </c>
      <c r="L5" s="298" t="s">
        <v>576</v>
      </c>
      <c r="M5" s="298" t="s">
        <v>1574</v>
      </c>
      <c r="N5" s="298" t="s">
        <v>1283</v>
      </c>
      <c r="O5" s="312">
        <v>1</v>
      </c>
      <c r="P5" s="298">
        <v>103</v>
      </c>
      <c r="Q5" s="298">
        <v>3.2000000000000001E-2</v>
      </c>
      <c r="R5" s="298">
        <v>0.03</v>
      </c>
      <c r="S5" s="298">
        <f>Q5-R5</f>
        <v>2.0000000000000018E-3</v>
      </c>
      <c r="T5" s="314">
        <f>(S5/Q5)</f>
        <v>6.2500000000000056E-2</v>
      </c>
    </row>
    <row r="6" spans="1:20" x14ac:dyDescent="0.25">
      <c r="A6" s="298" t="s">
        <v>501</v>
      </c>
      <c r="B6" s="298" t="s">
        <v>493</v>
      </c>
      <c r="C6" s="298" t="s">
        <v>494</v>
      </c>
      <c r="D6" s="298" t="s">
        <v>741</v>
      </c>
      <c r="E6" s="299" t="s">
        <v>1580</v>
      </c>
      <c r="F6" s="298">
        <v>4611128</v>
      </c>
      <c r="G6" s="298" t="s">
        <v>1580</v>
      </c>
      <c r="H6" s="298">
        <v>461112802</v>
      </c>
      <c r="I6" s="298" t="s">
        <v>1581</v>
      </c>
      <c r="J6" s="298" t="s">
        <v>1582</v>
      </c>
      <c r="K6" s="298">
        <v>100</v>
      </c>
      <c r="L6" s="298" t="s">
        <v>576</v>
      </c>
      <c r="M6" s="298" t="s">
        <v>1574</v>
      </c>
      <c r="N6" s="298" t="s">
        <v>1283</v>
      </c>
      <c r="O6" s="312">
        <v>1</v>
      </c>
      <c r="P6" s="298">
        <v>63</v>
      </c>
      <c r="Q6" s="304">
        <v>1.0678999999999999E-2</v>
      </c>
      <c r="R6" s="313">
        <v>6.4180000000000001E-3</v>
      </c>
      <c r="S6" s="304">
        <f>Q6-R6</f>
        <v>4.2609999999999992E-3</v>
      </c>
      <c r="T6" s="314">
        <f>(S6/Q6)</f>
        <v>0.39900739769641347</v>
      </c>
    </row>
    <row r="7" spans="1:20" x14ac:dyDescent="0.25">
      <c r="A7" s="298" t="s">
        <v>501</v>
      </c>
      <c r="B7" s="298" t="s">
        <v>493</v>
      </c>
      <c r="C7" s="298" t="s">
        <v>1583</v>
      </c>
      <c r="D7" s="298" t="s">
        <v>741</v>
      </c>
      <c r="E7" s="298" t="s">
        <v>1584</v>
      </c>
      <c r="F7" s="298">
        <v>46114211</v>
      </c>
      <c r="G7" s="298" t="s">
        <v>1585</v>
      </c>
      <c r="H7" s="298">
        <v>4611421101</v>
      </c>
      <c r="I7" s="298" t="s">
        <v>1586</v>
      </c>
      <c r="J7" s="298" t="s">
        <v>1582</v>
      </c>
      <c r="K7" s="298">
        <v>100</v>
      </c>
      <c r="L7" s="298" t="s">
        <v>576</v>
      </c>
      <c r="M7" s="298" t="s">
        <v>1574</v>
      </c>
      <c r="N7" s="298" t="s">
        <v>1283</v>
      </c>
      <c r="O7" s="312">
        <v>1</v>
      </c>
      <c r="P7" s="298">
        <v>69</v>
      </c>
      <c r="Q7" s="304">
        <v>5.3400000000000001E-3</v>
      </c>
      <c r="R7" s="304">
        <v>6.0400000000000002E-3</v>
      </c>
      <c r="S7" s="304">
        <f>(R7-Q7)</f>
        <v>7.000000000000001E-4</v>
      </c>
      <c r="T7" s="312">
        <f>S7/Q7</f>
        <v>0.13108614232209739</v>
      </c>
    </row>
  </sheetData>
  <mergeCells count="1">
    <mergeCell ref="A1:T1"/>
  </mergeCells>
  <pageMargins left="0.70866141732283472" right="0.70866141732283472" top="0.74803149606299213" bottom="0.74803149606299213" header="0.31496062992125984" footer="0.31496062992125984"/>
  <pageSetup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General Information</vt:lpstr>
      <vt:lpstr>Summary Sheet</vt:lpstr>
      <vt:lpstr>Infrastructure Details</vt:lpstr>
      <vt:lpstr>Division Wise Losses</vt:lpstr>
      <vt:lpstr>Form-Input Energy</vt:lpstr>
      <vt:lpstr>Details of Received Sources</vt:lpstr>
      <vt:lpstr>Detail of Consumers&amp;Consumption</vt:lpstr>
      <vt:lpstr>Details on Feeder Levels</vt:lpstr>
      <vt:lpstr>Details of DT wise Losses</vt:lpstr>
      <vt:lpstr>Subsidy Details</vt:lpstr>
      <vt:lpstr>'Detail of Consumers&amp;Consumption'!Print_Area</vt:lpstr>
      <vt:lpstr>'Details of DT wise Losses'!Print_Area</vt:lpstr>
      <vt:lpstr>'Details of Received Sources'!Print_Area</vt:lpstr>
      <vt:lpstr>'Details on Feeder Levels'!Print_Area</vt:lpstr>
      <vt:lpstr>'Division Wise Losses'!Print_Area</vt:lpstr>
      <vt:lpstr>'Form-Input Energy'!Print_Area</vt:lpstr>
      <vt:lpstr>'General Information'!Print_Area</vt:lpstr>
      <vt:lpstr>'Infrastructure Details'!Print_Area</vt:lpstr>
      <vt:lpstr>'Subsidy Details'!Print_Area</vt:lpstr>
      <vt:lpstr>'Summary Sheet'!Print_Area</vt:lpstr>
      <vt:lpstr>'Detail of Consumers&amp;Consumption'!Print_Titles</vt:lpstr>
      <vt:lpstr>'Details on Feeder Levels'!Print_Titles</vt:lpstr>
      <vt:lpstr>'Division Wise Losses'!Print_Titles</vt:lpstr>
      <vt:lpstr>'Form-Input Energy'!Print_Titles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2023-08-25T11:18:21Z</dcterms:modified>
</cp:coreProperties>
</file>